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 Development Directory\ruralhealthvalue\files\"/>
    </mc:Choice>
  </mc:AlternateContent>
  <bookViews>
    <workbookView xWindow="0" yWindow="0" windowWidth="18690" windowHeight="13860" tabRatio="949" firstSheet="4"/>
  </bookViews>
  <sheets>
    <sheet name="Cover Page" sheetId="18" r:id="rId1"/>
    <sheet name="Instructions &amp; Inventory" sheetId="13" r:id="rId2"/>
    <sheet name="Example - Scenarios" sheetId="15" r:id="rId3"/>
    <sheet name="Example - ACO Population Exp" sheetId="17" r:id="rId4"/>
    <sheet name="Scenarios" sheetId="12" r:id="rId5"/>
    <sheet name="Charts &amp; Graphs" sheetId="14" r:id="rId6"/>
    <sheet name="Required Inputs" sheetId="4" r:id="rId7"/>
    <sheet name="Hospital Inputs " sheetId="5" r:id="rId8"/>
    <sheet name="Physician Inputs" sheetId="9" r:id="rId9"/>
    <sheet name="ACO Population Expense" sheetId="11" r:id="rId10"/>
    <sheet name="ACO Operating Expenses" sheetId="8" r:id="rId11"/>
    <sheet name="Regional Rates" sheetId="7" r:id="rId12"/>
  </sheets>
  <definedNames>
    <definedName name="_AMO_UniqueIdentifier" hidden="1">"'d62cbfaa-cc92-43ea-a8e5-8e56a778fa29'"</definedName>
    <definedName name="_xlnm._FilterDatabase" localSheetId="11" hidden="1">'Regional Rates'!$A$2:$D$3193</definedName>
    <definedName name="_xlnm.Print_Area" localSheetId="10">'ACO Operating Expenses'!$A$1:$K$58</definedName>
    <definedName name="_xlnm.Print_Area" localSheetId="9">'ACO Population Expense'!$A$1:$M$122</definedName>
    <definedName name="_xlnm.Print_Area" localSheetId="5">'Charts &amp; Graphs'!$A$1:$R$68</definedName>
    <definedName name="_xlnm.Print_Area" localSheetId="0">'Cover Page'!$A$1:$O$37</definedName>
    <definedName name="_xlnm.Print_Area" localSheetId="3">'Example - ACO Population Exp'!$A$1:$V$116</definedName>
    <definedName name="_xlnm.Print_Area" localSheetId="2">'Example - Scenarios'!$A$1:$S$76</definedName>
    <definedName name="_xlnm.Print_Area" localSheetId="7">'Hospital Inputs '!$A$1:$I$68</definedName>
    <definedName name="_xlnm.Print_Area" localSheetId="1">'Instructions &amp; Inventory'!$A$1:$L$61</definedName>
    <definedName name="_xlnm.Print_Area" localSheetId="8">'Physician Inputs'!$A$1:$X$58</definedName>
    <definedName name="_xlnm.Print_Area" localSheetId="6">'Required Inputs'!$A$1:$H$59</definedName>
    <definedName name="_xlnm.Print_Area" localSheetId="4">Scenarios!$A$1:$R$45</definedName>
    <definedName name="Yes">'ACO Operating Expenses'!$C$15:$C$39</definedName>
    <definedName name="YesNo">'ACO Operating Expenses'!$C$15:$C$39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4" l="1"/>
  <c r="C39" i="5" l="1"/>
  <c r="G29" i="4" l="1"/>
  <c r="S54" i="9" l="1"/>
  <c r="T54" i="9"/>
  <c r="U54" i="9"/>
  <c r="V54" i="9"/>
  <c r="R54" i="9"/>
  <c r="P54" i="9"/>
  <c r="M54" i="9"/>
  <c r="N54" i="9"/>
  <c r="O54" i="9"/>
  <c r="L54" i="9"/>
  <c r="AK60" i="5" l="1"/>
  <c r="AL60" i="5"/>
  <c r="AM60" i="5"/>
  <c r="AN60" i="5"/>
  <c r="AJ60" i="5"/>
  <c r="AH60" i="5"/>
  <c r="AE60" i="5"/>
  <c r="AF60" i="5"/>
  <c r="AG60" i="5"/>
  <c r="AD60" i="5"/>
  <c r="V60" i="5" l="1"/>
  <c r="S60" i="5"/>
  <c r="T60" i="5"/>
  <c r="U60" i="5"/>
  <c r="R60" i="5"/>
  <c r="P60" i="5"/>
  <c r="N60" i="5"/>
  <c r="O60" i="5"/>
  <c r="M60" i="5"/>
  <c r="L60" i="5"/>
  <c r="R44" i="12" l="1"/>
  <c r="K27" i="12" l="1"/>
  <c r="K21" i="12"/>
  <c r="K115" i="11" l="1"/>
  <c r="K99" i="11"/>
  <c r="K83" i="11"/>
  <c r="K67" i="11"/>
  <c r="K74" i="11" l="1"/>
  <c r="K58" i="11"/>
  <c r="C36" i="11" l="1"/>
  <c r="C35" i="11"/>
  <c r="C34" i="11"/>
  <c r="C33" i="11"/>
  <c r="C32" i="11"/>
  <c r="C31" i="11"/>
  <c r="C30" i="11"/>
  <c r="C29" i="11"/>
  <c r="C28" i="11"/>
  <c r="H28" i="11" l="1"/>
  <c r="G28" i="11"/>
  <c r="I28" i="11" l="1"/>
  <c r="B197" i="14"/>
  <c r="B196" i="14"/>
  <c r="B195" i="14"/>
  <c r="B191" i="14"/>
  <c r="B190" i="14"/>
  <c r="B189" i="14"/>
  <c r="B185" i="14"/>
  <c r="B184" i="14"/>
  <c r="B183" i="14"/>
  <c r="K108" i="11" l="1"/>
  <c r="K92" i="11"/>
  <c r="K76" i="11"/>
  <c r="K60" i="11"/>
  <c r="G54" i="4" l="1"/>
  <c r="D29" i="5" l="1"/>
  <c r="D25" i="5" s="1"/>
  <c r="AD25" i="5" l="1"/>
  <c r="E42" i="11" l="1"/>
  <c r="G25" i="4"/>
  <c r="C29" i="9" l="1"/>
  <c r="C27" i="9"/>
  <c r="R16" i="9" l="1"/>
  <c r="L16" i="9"/>
  <c r="C45" i="12"/>
  <c r="K45" i="12" s="1"/>
  <c r="C14" i="12"/>
  <c r="K14" i="12" s="1"/>
  <c r="C28" i="9"/>
  <c r="C47" i="9" l="1"/>
  <c r="C45" i="9" s="1"/>
  <c r="G48" i="4"/>
  <c r="G35" i="4"/>
  <c r="E31" i="5"/>
  <c r="C33" i="12" s="1"/>
  <c r="K33" i="12" s="1"/>
  <c r="E29" i="5"/>
  <c r="D31" i="5"/>
  <c r="C32" i="12" s="1"/>
  <c r="K32" i="12" s="1"/>
  <c r="C46" i="9" l="1"/>
  <c r="C41" i="12"/>
  <c r="K41" i="12" s="1"/>
  <c r="R45" i="9"/>
  <c r="S45" i="9" s="1"/>
  <c r="T45" i="9" s="1"/>
  <c r="U45" i="9" s="1"/>
  <c r="V45" i="9" s="1"/>
  <c r="C35" i="9"/>
  <c r="D50" i="5"/>
  <c r="C12" i="12"/>
  <c r="K12" i="12" s="1"/>
  <c r="N20" i="12"/>
  <c r="G20" i="12"/>
  <c r="M20" i="12"/>
  <c r="F20" i="12"/>
  <c r="P20" i="12"/>
  <c r="L20" i="12"/>
  <c r="E20" i="12"/>
  <c r="O20" i="12"/>
  <c r="H20" i="12"/>
  <c r="D20" i="12"/>
  <c r="C20" i="12"/>
  <c r="K20" i="12" s="1"/>
  <c r="C13" i="12"/>
  <c r="K13" i="12" s="1"/>
  <c r="E50" i="5"/>
  <c r="E36" i="5"/>
  <c r="AJ36" i="5" s="1"/>
  <c r="D36" i="5"/>
  <c r="L36" i="5" s="1"/>
  <c r="E25" i="5"/>
  <c r="C29" i="5"/>
  <c r="G55" i="4"/>
  <c r="G57" i="4" s="1"/>
  <c r="E30" i="5"/>
  <c r="E51" i="5" s="1"/>
  <c r="D30" i="5"/>
  <c r="D51" i="5" s="1"/>
  <c r="G34" i="4"/>
  <c r="G36" i="4" s="1"/>
  <c r="C24" i="11"/>
  <c r="C23" i="11"/>
  <c r="C22" i="11"/>
  <c r="C21" i="11"/>
  <c r="C20" i="11"/>
  <c r="C19" i="11"/>
  <c r="C18" i="11"/>
  <c r="C17" i="11"/>
  <c r="C16" i="11"/>
  <c r="C190" i="14" l="1"/>
  <c r="C33" i="9"/>
  <c r="L33" i="9" s="1"/>
  <c r="D36" i="12" s="1"/>
  <c r="C34" i="9"/>
  <c r="C37" i="12" s="1"/>
  <c r="K37" i="12" s="1"/>
  <c r="G39" i="4"/>
  <c r="C41" i="5" s="1"/>
  <c r="C23" i="12" s="1"/>
  <c r="K23" i="12" s="1"/>
  <c r="H16" i="11"/>
  <c r="G16" i="11"/>
  <c r="C25" i="5"/>
  <c r="G40" i="4"/>
  <c r="C36" i="9" s="1"/>
  <c r="L45" i="9"/>
  <c r="M45" i="9" s="1"/>
  <c r="N45" i="9" s="1"/>
  <c r="O45" i="9" s="1"/>
  <c r="P45" i="9" s="1"/>
  <c r="AD50" i="5"/>
  <c r="AE50" i="5" s="1"/>
  <c r="AF50" i="5" s="1"/>
  <c r="AG50" i="5" s="1"/>
  <c r="AH50" i="5" s="1"/>
  <c r="L50" i="5"/>
  <c r="M50" i="5" s="1"/>
  <c r="N50" i="5" s="1"/>
  <c r="O50" i="5" s="1"/>
  <c r="P50" i="5" s="1"/>
  <c r="AJ50" i="5"/>
  <c r="AK50" i="5" s="1"/>
  <c r="AL50" i="5" s="1"/>
  <c r="AM50" i="5" s="1"/>
  <c r="AN50" i="5" s="1"/>
  <c r="R50" i="5"/>
  <c r="S50" i="5" s="1"/>
  <c r="T50" i="5" s="1"/>
  <c r="U50" i="5" s="1"/>
  <c r="V50" i="5" s="1"/>
  <c r="L54" i="5"/>
  <c r="R20" i="12"/>
  <c r="D13" i="12"/>
  <c r="L13" i="12"/>
  <c r="C178" i="14"/>
  <c r="D12" i="12"/>
  <c r="L12" i="12"/>
  <c r="C177" i="14"/>
  <c r="C36" i="5"/>
  <c r="C17" i="12" s="1"/>
  <c r="E37" i="5"/>
  <c r="D37" i="5"/>
  <c r="O37" i="5" s="1"/>
  <c r="E26" i="5"/>
  <c r="V46" i="9"/>
  <c r="R46" i="9"/>
  <c r="P46" i="9"/>
  <c r="U46" i="9"/>
  <c r="M46" i="9"/>
  <c r="L46" i="9"/>
  <c r="T46" i="9"/>
  <c r="N46" i="9"/>
  <c r="S46" i="9"/>
  <c r="O46" i="9"/>
  <c r="R34" i="9" l="1"/>
  <c r="L37" i="12" s="1"/>
  <c r="L34" i="9"/>
  <c r="D37" i="12" s="1"/>
  <c r="D38" i="12" s="1"/>
  <c r="M34" i="9"/>
  <c r="E37" i="12" s="1"/>
  <c r="P34" i="9"/>
  <c r="H37" i="12" s="1"/>
  <c r="T34" i="9"/>
  <c r="N37" i="12" s="1"/>
  <c r="U34" i="9"/>
  <c r="O37" i="12" s="1"/>
  <c r="N34" i="9"/>
  <c r="F37" i="12" s="1"/>
  <c r="O34" i="9"/>
  <c r="G37" i="12" s="1"/>
  <c r="S34" i="9"/>
  <c r="M37" i="12" s="1"/>
  <c r="V34" i="9"/>
  <c r="P37" i="12" s="1"/>
  <c r="R33" i="9"/>
  <c r="D44" i="11" s="1"/>
  <c r="C36" i="12"/>
  <c r="I16" i="11"/>
  <c r="C39" i="12"/>
  <c r="C37" i="9"/>
  <c r="C49" i="9" s="1"/>
  <c r="C50" i="9" s="1"/>
  <c r="X50" i="5"/>
  <c r="M54" i="5"/>
  <c r="N54" i="5" s="1"/>
  <c r="L32" i="12"/>
  <c r="M12" i="12"/>
  <c r="D33" i="12"/>
  <c r="D178" i="14" s="1"/>
  <c r="E13" i="12"/>
  <c r="D32" i="12"/>
  <c r="D177" i="14" s="1"/>
  <c r="E12" i="12"/>
  <c r="K17" i="12"/>
  <c r="M13" i="12"/>
  <c r="L33" i="12"/>
  <c r="AD37" i="5"/>
  <c r="C50" i="5"/>
  <c r="C51" i="5"/>
  <c r="AE37" i="5"/>
  <c r="AF37" i="5"/>
  <c r="M37" i="5"/>
  <c r="AH37" i="5"/>
  <c r="AG37" i="5"/>
  <c r="L37" i="5"/>
  <c r="D38" i="5"/>
  <c r="N37" i="5"/>
  <c r="P37" i="5"/>
  <c r="AD36" i="5"/>
  <c r="M36" i="5"/>
  <c r="L47" i="9"/>
  <c r="R47" i="9"/>
  <c r="M33" i="9"/>
  <c r="E36" i="12" s="1"/>
  <c r="L35" i="9" l="1"/>
  <c r="L49" i="9" s="1"/>
  <c r="R37" i="12"/>
  <c r="E38" i="12"/>
  <c r="S33" i="9"/>
  <c r="D60" i="11" s="1"/>
  <c r="L36" i="12"/>
  <c r="L38" i="12" s="1"/>
  <c r="K36" i="12"/>
  <c r="C38" i="12"/>
  <c r="K38" i="12" s="1"/>
  <c r="R35" i="9"/>
  <c r="R49" i="9" s="1"/>
  <c r="K39" i="12"/>
  <c r="C6" i="12"/>
  <c r="K6" i="12" s="1"/>
  <c r="C52" i="5"/>
  <c r="C26" i="12" s="1"/>
  <c r="L41" i="12"/>
  <c r="D41" i="12"/>
  <c r="M33" i="12"/>
  <c r="J178" i="14" s="1"/>
  <c r="N13" i="12"/>
  <c r="O54" i="5"/>
  <c r="E32" i="12"/>
  <c r="F12" i="12"/>
  <c r="N12" i="12"/>
  <c r="M32" i="12"/>
  <c r="E33" i="12"/>
  <c r="E178" i="14" s="1"/>
  <c r="F13" i="12"/>
  <c r="D42" i="11"/>
  <c r="I178" i="14"/>
  <c r="AE36" i="5"/>
  <c r="L38" i="5"/>
  <c r="AD38" i="5"/>
  <c r="M47" i="9"/>
  <c r="S47" i="9"/>
  <c r="N36" i="5"/>
  <c r="M38" i="5"/>
  <c r="M35" i="9"/>
  <c r="N33" i="9"/>
  <c r="F36" i="12" s="1"/>
  <c r="F38" i="12" s="1"/>
  <c r="M36" i="12" l="1"/>
  <c r="M38" i="12" s="1"/>
  <c r="S35" i="9"/>
  <c r="S49" i="9" s="1"/>
  <c r="T33" i="9"/>
  <c r="N36" i="12" s="1"/>
  <c r="N38" i="12" s="1"/>
  <c r="C40" i="12"/>
  <c r="M49" i="9"/>
  <c r="I190" i="14"/>
  <c r="M41" i="12"/>
  <c r="D190" i="14"/>
  <c r="E41" i="12"/>
  <c r="C28" i="12"/>
  <c r="K26" i="12"/>
  <c r="P54" i="5"/>
  <c r="F32" i="12"/>
  <c r="G12" i="12"/>
  <c r="O13" i="12"/>
  <c r="N33" i="12"/>
  <c r="K178" i="14" s="1"/>
  <c r="F33" i="12"/>
  <c r="F178" i="14" s="1"/>
  <c r="G13" i="12"/>
  <c r="O12" i="12"/>
  <c r="N32" i="12"/>
  <c r="D58" i="11"/>
  <c r="AF36" i="5"/>
  <c r="AE38" i="5"/>
  <c r="N47" i="9"/>
  <c r="T47" i="9"/>
  <c r="O36" i="5"/>
  <c r="N38" i="5"/>
  <c r="O33" i="9"/>
  <c r="N35" i="9"/>
  <c r="T35" i="9"/>
  <c r="C189" i="14"/>
  <c r="D26" i="5"/>
  <c r="U33" i="9" l="1"/>
  <c r="O36" i="12" s="1"/>
  <c r="O38" i="12" s="1"/>
  <c r="D76" i="11"/>
  <c r="C42" i="12"/>
  <c r="K40" i="12"/>
  <c r="K28" i="12"/>
  <c r="C8" i="12"/>
  <c r="K8" i="12" s="1"/>
  <c r="P33" i="9"/>
  <c r="H36" i="12" s="1"/>
  <c r="H38" i="12" s="1"/>
  <c r="G36" i="12"/>
  <c r="G38" i="12" s="1"/>
  <c r="N41" i="12"/>
  <c r="J190" i="14"/>
  <c r="T49" i="9"/>
  <c r="F41" i="12"/>
  <c r="E190" i="14"/>
  <c r="N49" i="9"/>
  <c r="H13" i="12"/>
  <c r="H33" i="12" s="1"/>
  <c r="H178" i="14" s="1"/>
  <c r="G33" i="12"/>
  <c r="G178" i="14" s="1"/>
  <c r="G32" i="12"/>
  <c r="H12" i="12"/>
  <c r="H32" i="12" s="1"/>
  <c r="P12" i="12"/>
  <c r="O32" i="12"/>
  <c r="O33" i="12"/>
  <c r="P13" i="12"/>
  <c r="P33" i="12" s="1"/>
  <c r="D74" i="11"/>
  <c r="AP50" i="5"/>
  <c r="AF38" i="5"/>
  <c r="AG36" i="5"/>
  <c r="AH36" i="5" s="1"/>
  <c r="O47" i="9"/>
  <c r="P47" i="9"/>
  <c r="U47" i="9"/>
  <c r="V47" i="9"/>
  <c r="O35" i="9"/>
  <c r="AQ50" i="5"/>
  <c r="V33" i="9"/>
  <c r="P36" i="5"/>
  <c r="O38" i="5"/>
  <c r="U35" i="9" l="1"/>
  <c r="U49" i="9" s="1"/>
  <c r="D92" i="11"/>
  <c r="C43" i="12"/>
  <c r="K43" i="12" s="1"/>
  <c r="K42" i="12"/>
  <c r="O49" i="9"/>
  <c r="D108" i="11"/>
  <c r="P36" i="12"/>
  <c r="P41" i="12"/>
  <c r="O41" i="12"/>
  <c r="K190" i="14"/>
  <c r="G41" i="12"/>
  <c r="F190" i="14"/>
  <c r="H41" i="12"/>
  <c r="R13" i="12"/>
  <c r="T13" i="12" s="1"/>
  <c r="R33" i="12"/>
  <c r="P32" i="12"/>
  <c r="R32" i="12" s="1"/>
  <c r="R12" i="12"/>
  <c r="T12" i="12" s="1"/>
  <c r="D90" i="11"/>
  <c r="M178" i="14"/>
  <c r="L178" i="14"/>
  <c r="AG38" i="5"/>
  <c r="Y50" i="5"/>
  <c r="AH38" i="5"/>
  <c r="D106" i="11"/>
  <c r="V35" i="9"/>
  <c r="V49" i="9" s="1"/>
  <c r="P35" i="9"/>
  <c r="P49" i="9" s="1"/>
  <c r="AR50" i="5"/>
  <c r="P38" i="5"/>
  <c r="P38" i="12" l="1"/>
  <c r="R36" i="12"/>
  <c r="H190" i="14"/>
  <c r="G190" i="14"/>
  <c r="M190" i="14"/>
  <c r="L190" i="14"/>
  <c r="R41" i="12"/>
  <c r="Z50" i="5"/>
  <c r="AS50" i="5"/>
  <c r="R38" i="12" l="1"/>
  <c r="AB50" i="5"/>
  <c r="AA50" i="5"/>
  <c r="AT50" i="5"/>
  <c r="C191" i="14" l="1"/>
  <c r="D189" i="14" l="1"/>
  <c r="E189" i="14"/>
  <c r="I189" i="14" l="1"/>
  <c r="F189" i="14" l="1"/>
  <c r="J189" i="14"/>
  <c r="H189" i="14"/>
  <c r="G189" i="14"/>
  <c r="K189" i="14" l="1"/>
  <c r="L189" i="14" l="1"/>
  <c r="M189" i="14" l="1"/>
  <c r="C16" i="9" l="1"/>
  <c r="C23" i="9" s="1"/>
  <c r="C14" i="9"/>
  <c r="C22" i="9" s="1"/>
  <c r="S23" i="9" l="1"/>
  <c r="R23" i="9"/>
  <c r="E44" i="11" s="1"/>
  <c r="P23" i="9"/>
  <c r="N23" i="9"/>
  <c r="T23" i="9"/>
  <c r="M23" i="9"/>
  <c r="L23" i="9"/>
  <c r="U23" i="9"/>
  <c r="V23" i="9"/>
  <c r="O23" i="9"/>
  <c r="R22" i="9"/>
  <c r="L22" i="9"/>
  <c r="C18" i="9"/>
  <c r="C24" i="9" s="1"/>
  <c r="C179" i="14" l="1"/>
  <c r="M22" i="9"/>
  <c r="S22" i="9"/>
  <c r="E60" i="11" s="1"/>
  <c r="T22" i="9" l="1"/>
  <c r="E76" i="11" s="1"/>
  <c r="N22" i="9"/>
  <c r="C19" i="5"/>
  <c r="U22" i="9" l="1"/>
  <c r="E92" i="11" s="1"/>
  <c r="O22" i="9"/>
  <c r="J58" i="8"/>
  <c r="H10" i="8" s="1"/>
  <c r="H11" i="8" s="1"/>
  <c r="P27" i="12" s="1"/>
  <c r="I58" i="8"/>
  <c r="G10" i="8" s="1"/>
  <c r="G11" i="8" s="1"/>
  <c r="O27" i="12" s="1"/>
  <c r="H58" i="8"/>
  <c r="F10" i="8" s="1"/>
  <c r="F11" i="8" s="1"/>
  <c r="N27" i="12" s="1"/>
  <c r="G58" i="8"/>
  <c r="E10" i="8" s="1"/>
  <c r="E11" i="8" s="1"/>
  <c r="F58" i="8"/>
  <c r="D10" i="8" s="1"/>
  <c r="D11" i="8" s="1"/>
  <c r="M27" i="12" s="1"/>
  <c r="E58" i="8"/>
  <c r="C10" i="8" l="1"/>
  <c r="C11" i="8" s="1"/>
  <c r="L27" i="12" s="1"/>
  <c r="R27" i="12" s="1"/>
  <c r="P22" i="9"/>
  <c r="V22" i="9"/>
  <c r="E108" i="11" s="1"/>
  <c r="C30" i="5"/>
  <c r="C26" i="5" s="1"/>
  <c r="D17" i="5"/>
  <c r="D16" i="9" s="1"/>
  <c r="D15" i="5"/>
  <c r="AD29" i="5" l="1"/>
  <c r="C42" i="11" s="1"/>
  <c r="C40" i="11"/>
  <c r="C31" i="5"/>
  <c r="L25" i="5"/>
  <c r="D14" i="9"/>
  <c r="L28" i="9"/>
  <c r="R28" i="9"/>
  <c r="AL26" i="5"/>
  <c r="V26" i="5"/>
  <c r="AM26" i="5"/>
  <c r="S26" i="5"/>
  <c r="R26" i="5"/>
  <c r="AN26" i="5"/>
  <c r="AK26" i="5"/>
  <c r="AJ26" i="5"/>
  <c r="T26" i="5"/>
  <c r="U26" i="5"/>
  <c r="AE26" i="5"/>
  <c r="AD26" i="5"/>
  <c r="AD30" i="5" s="1"/>
  <c r="N26" i="5"/>
  <c r="AG26" i="5"/>
  <c r="AF26" i="5"/>
  <c r="O26" i="5"/>
  <c r="AH26" i="5"/>
  <c r="M26" i="5"/>
  <c r="P26" i="5"/>
  <c r="L26" i="5"/>
  <c r="L30" i="5" s="1"/>
  <c r="R25" i="5"/>
  <c r="AJ25" i="5"/>
  <c r="D19" i="5"/>
  <c r="E17" i="5"/>
  <c r="E16" i="9" s="1"/>
  <c r="E15" i="5"/>
  <c r="AN20" i="5" l="1"/>
  <c r="V20" i="5"/>
  <c r="F44" i="11"/>
  <c r="F42" i="11"/>
  <c r="R27" i="9"/>
  <c r="L27" i="9"/>
  <c r="AS26" i="5"/>
  <c r="AT26" i="5"/>
  <c r="AP26" i="5"/>
  <c r="AQ26" i="5"/>
  <c r="E43" i="11"/>
  <c r="AP25" i="5"/>
  <c r="AA26" i="5"/>
  <c r="X26" i="5"/>
  <c r="AR26" i="5"/>
  <c r="AB26" i="5"/>
  <c r="X25" i="5"/>
  <c r="Z26" i="5"/>
  <c r="Y26" i="5"/>
  <c r="D18" i="9"/>
  <c r="R30" i="5"/>
  <c r="X30" i="5" s="1"/>
  <c r="AJ30" i="5"/>
  <c r="AP30" i="5" s="1"/>
  <c r="E14" i="9"/>
  <c r="S27" i="9" s="1"/>
  <c r="C56" i="11"/>
  <c r="R29" i="9"/>
  <c r="L45" i="12" s="1"/>
  <c r="S28" i="9"/>
  <c r="M28" i="9"/>
  <c r="AE30" i="5"/>
  <c r="AK30" i="5"/>
  <c r="S30" i="5"/>
  <c r="R29" i="5"/>
  <c r="S25" i="5"/>
  <c r="L29" i="5"/>
  <c r="M25" i="5"/>
  <c r="M30" i="5"/>
  <c r="AK25" i="5"/>
  <c r="AJ29" i="5"/>
  <c r="AE25" i="5"/>
  <c r="E19" i="5"/>
  <c r="F17" i="5"/>
  <c r="F16" i="9" s="1"/>
  <c r="F15" i="5"/>
  <c r="R31" i="9" l="1"/>
  <c r="R17" i="9" s="1"/>
  <c r="R36" i="9" s="1"/>
  <c r="L29" i="9"/>
  <c r="D45" i="12" s="1"/>
  <c r="D14" i="12" s="1"/>
  <c r="C44" i="11"/>
  <c r="C60" i="11"/>
  <c r="L14" i="12"/>
  <c r="F60" i="11"/>
  <c r="F58" i="11"/>
  <c r="E58" i="11"/>
  <c r="I179" i="14"/>
  <c r="AQ30" i="5"/>
  <c r="C43" i="11"/>
  <c r="AP29" i="5"/>
  <c r="E59" i="11"/>
  <c r="AQ25" i="5"/>
  <c r="Y25" i="5"/>
  <c r="X29" i="5"/>
  <c r="Y30" i="5"/>
  <c r="R31" i="5"/>
  <c r="E18" i="9"/>
  <c r="M27" i="9"/>
  <c r="F14" i="9"/>
  <c r="N27" i="9" s="1"/>
  <c r="C72" i="11"/>
  <c r="AL25" i="5"/>
  <c r="AJ31" i="5"/>
  <c r="S29" i="9"/>
  <c r="M45" i="12" s="1"/>
  <c r="M14" i="12" s="1"/>
  <c r="N28" i="9"/>
  <c r="T28" i="9"/>
  <c r="AF30" i="5"/>
  <c r="T30" i="5"/>
  <c r="N30" i="5"/>
  <c r="AD31" i="5"/>
  <c r="AK29" i="5"/>
  <c r="M29" i="5"/>
  <c r="N25" i="5"/>
  <c r="AL30" i="5"/>
  <c r="AF25" i="5"/>
  <c r="AE29" i="5"/>
  <c r="L31" i="5"/>
  <c r="T25" i="5"/>
  <c r="S29" i="5"/>
  <c r="F19" i="5"/>
  <c r="G17" i="5"/>
  <c r="G15" i="5"/>
  <c r="L31" i="9" l="1"/>
  <c r="L17" i="9" s="1"/>
  <c r="S31" i="9"/>
  <c r="S17" i="9" s="1"/>
  <c r="S36" i="9" s="1"/>
  <c r="D179" i="14"/>
  <c r="L39" i="12"/>
  <c r="M29" i="9"/>
  <c r="E45" i="12" s="1"/>
  <c r="E14" i="12" s="1"/>
  <c r="X31" i="5"/>
  <c r="X32" i="5" s="1"/>
  <c r="X20" i="5" s="1"/>
  <c r="X41" i="5" s="1"/>
  <c r="AP31" i="5"/>
  <c r="AP32" i="5" s="1"/>
  <c r="AP20" i="5" s="1"/>
  <c r="AP41" i="5" s="1"/>
  <c r="F76" i="11"/>
  <c r="F74" i="11"/>
  <c r="E74" i="11"/>
  <c r="J179" i="14"/>
  <c r="C59" i="11"/>
  <c r="AQ29" i="5"/>
  <c r="AR30" i="5"/>
  <c r="E75" i="11"/>
  <c r="AR25" i="5"/>
  <c r="S31" i="5"/>
  <c r="Y29" i="5"/>
  <c r="Z30" i="5"/>
  <c r="Z25" i="5"/>
  <c r="AE31" i="5"/>
  <c r="C58" i="11"/>
  <c r="T27" i="9"/>
  <c r="F18" i="9"/>
  <c r="G14" i="9"/>
  <c r="U27" i="9" s="1"/>
  <c r="C88" i="11"/>
  <c r="I177" i="14"/>
  <c r="AK31" i="5"/>
  <c r="N29" i="9"/>
  <c r="F45" i="12" s="1"/>
  <c r="F14" i="12" s="1"/>
  <c r="AG25" i="5"/>
  <c r="AF29" i="5"/>
  <c r="AM25" i="5"/>
  <c r="AL29" i="5"/>
  <c r="G16" i="9"/>
  <c r="U30" i="5"/>
  <c r="O30" i="5"/>
  <c r="AM30" i="5"/>
  <c r="AG30" i="5"/>
  <c r="U25" i="5"/>
  <c r="T29" i="5"/>
  <c r="O25" i="5"/>
  <c r="N29" i="5"/>
  <c r="M31" i="5"/>
  <c r="G19" i="5"/>
  <c r="H17" i="5"/>
  <c r="H15" i="5"/>
  <c r="C104" i="11" s="1"/>
  <c r="N31" i="9" l="1"/>
  <c r="M31" i="9"/>
  <c r="M17" i="9" s="1"/>
  <c r="L36" i="9"/>
  <c r="D23" i="12"/>
  <c r="M39" i="12"/>
  <c r="Y31" i="5"/>
  <c r="E177" i="14" s="1"/>
  <c r="L23" i="12"/>
  <c r="C92" i="11"/>
  <c r="AQ31" i="5"/>
  <c r="AQ32" i="5" s="1"/>
  <c r="AQ20" i="5" s="1"/>
  <c r="AQ41" i="5" s="1"/>
  <c r="C76" i="11"/>
  <c r="E179" i="14"/>
  <c r="L40" i="12"/>
  <c r="F108" i="11"/>
  <c r="F106" i="11"/>
  <c r="F92" i="11"/>
  <c r="F90" i="11"/>
  <c r="E90" i="11"/>
  <c r="C74" i="11"/>
  <c r="F179" i="14"/>
  <c r="AS30" i="5"/>
  <c r="C75" i="11"/>
  <c r="AR29" i="5"/>
  <c r="E91" i="11"/>
  <c r="AS25" i="5"/>
  <c r="T31" i="5"/>
  <c r="Z29" i="5"/>
  <c r="AA25" i="5"/>
  <c r="AA30" i="5"/>
  <c r="T29" i="9"/>
  <c r="N45" i="12" s="1"/>
  <c r="O27" i="9"/>
  <c r="J177" i="14"/>
  <c r="AL31" i="5"/>
  <c r="O28" i="9"/>
  <c r="U28" i="9"/>
  <c r="U29" i="9" s="1"/>
  <c r="O45" i="12" s="1"/>
  <c r="O14" i="12" s="1"/>
  <c r="G18" i="9"/>
  <c r="N31" i="5"/>
  <c r="AF31" i="5"/>
  <c r="O29" i="5"/>
  <c r="P25" i="5"/>
  <c r="P29" i="5" s="1"/>
  <c r="AM29" i="5"/>
  <c r="AN25" i="5"/>
  <c r="AH25" i="5"/>
  <c r="AG29" i="5"/>
  <c r="H16" i="9"/>
  <c r="P30" i="5"/>
  <c r="AN30" i="5"/>
  <c r="AH30" i="5"/>
  <c r="V30" i="5"/>
  <c r="V25" i="5"/>
  <c r="U29" i="5"/>
  <c r="H19" i="5"/>
  <c r="H14" i="9"/>
  <c r="N17" i="9" l="1"/>
  <c r="M36" i="9"/>
  <c r="U31" i="9"/>
  <c r="T31" i="9"/>
  <c r="T17" i="9" s="1"/>
  <c r="D39" i="12"/>
  <c r="D40" i="12" s="1"/>
  <c r="D42" i="12" s="1"/>
  <c r="D43" i="12" s="1"/>
  <c r="Y32" i="5"/>
  <c r="Y20" i="5" s="1"/>
  <c r="Y41" i="5" s="1"/>
  <c r="E23" i="12" s="1"/>
  <c r="M23" i="12"/>
  <c r="T36" i="9"/>
  <c r="L42" i="12"/>
  <c r="L43" i="12" s="1"/>
  <c r="Z31" i="5"/>
  <c r="F177" i="14" s="1"/>
  <c r="AR31" i="5"/>
  <c r="AR32" i="5" s="1"/>
  <c r="AR20" i="5" s="1"/>
  <c r="AR41" i="5" s="1"/>
  <c r="L6" i="12"/>
  <c r="M40" i="12"/>
  <c r="M42" i="12" s="1"/>
  <c r="M43" i="12" s="1"/>
  <c r="N14" i="12"/>
  <c r="K179" i="14"/>
  <c r="L179" i="14"/>
  <c r="C91" i="11"/>
  <c r="AS29" i="5"/>
  <c r="AT30" i="5"/>
  <c r="E107" i="11"/>
  <c r="AT25" i="5"/>
  <c r="U31" i="5"/>
  <c r="AA29" i="5"/>
  <c r="AB25" i="5"/>
  <c r="AB30" i="5"/>
  <c r="O29" i="9"/>
  <c r="G45" i="12" s="1"/>
  <c r="G14" i="12" s="1"/>
  <c r="AG31" i="5"/>
  <c r="C90" i="11"/>
  <c r="AH29" i="5"/>
  <c r="E106" i="11"/>
  <c r="AN29" i="5"/>
  <c r="K177" i="14"/>
  <c r="V29" i="5"/>
  <c r="AB29" i="5" s="1"/>
  <c r="AM31" i="5"/>
  <c r="V28" i="9"/>
  <c r="P28" i="9"/>
  <c r="P27" i="9"/>
  <c r="V27" i="9"/>
  <c r="H18" i="9"/>
  <c r="O31" i="5"/>
  <c r="P31" i="5"/>
  <c r="N36" i="9" l="1"/>
  <c r="F39" i="12" s="1"/>
  <c r="F40" i="12" s="1"/>
  <c r="F42" i="12" s="1"/>
  <c r="F43" i="12" s="1"/>
  <c r="E39" i="12"/>
  <c r="E40" i="12" s="1"/>
  <c r="E42" i="12" s="1"/>
  <c r="E43" i="12" s="1"/>
  <c r="U17" i="9"/>
  <c r="D6" i="12"/>
  <c r="O31" i="9"/>
  <c r="O17" i="9" s="1"/>
  <c r="O36" i="9" s="1"/>
  <c r="D191" i="14"/>
  <c r="U36" i="9"/>
  <c r="N23" i="12"/>
  <c r="AA31" i="5"/>
  <c r="G177" i="14" s="1"/>
  <c r="J191" i="14"/>
  <c r="AS31" i="5"/>
  <c r="AS32" i="5" s="1"/>
  <c r="AS20" i="5" s="1"/>
  <c r="AS41" i="5" s="1"/>
  <c r="M6" i="12"/>
  <c r="F191" i="14"/>
  <c r="C108" i="11"/>
  <c r="Z32" i="5"/>
  <c r="Z20" i="5" s="1"/>
  <c r="Z41" i="5" s="1"/>
  <c r="I191" i="14"/>
  <c r="N39" i="12"/>
  <c r="C106" i="11"/>
  <c r="G179" i="14"/>
  <c r="AT29" i="5"/>
  <c r="AH31" i="5"/>
  <c r="C107" i="11"/>
  <c r="AN31" i="5"/>
  <c r="V31" i="5"/>
  <c r="L177" i="14"/>
  <c r="P29" i="9"/>
  <c r="H45" i="12" s="1"/>
  <c r="H14" i="12" s="1"/>
  <c r="V29" i="9"/>
  <c r="P45" i="12" s="1"/>
  <c r="AB31" i="5"/>
  <c r="H177" i="14" s="1"/>
  <c r="E191" i="14" l="1"/>
  <c r="E6" i="12"/>
  <c r="P31" i="9"/>
  <c r="P17" i="9" s="1"/>
  <c r="P36" i="9" s="1"/>
  <c r="H39" i="12" s="1"/>
  <c r="H40" i="12" s="1"/>
  <c r="H42" i="12" s="1"/>
  <c r="H43" i="12" s="1"/>
  <c r="V31" i="9"/>
  <c r="V17" i="9" s="1"/>
  <c r="V36" i="9" s="1"/>
  <c r="P39" i="12" s="1"/>
  <c r="P40" i="12" s="1"/>
  <c r="P42" i="12" s="1"/>
  <c r="P43" i="12" s="1"/>
  <c r="AA32" i="5"/>
  <c r="AA20" i="5" s="1"/>
  <c r="AA41" i="5" s="1"/>
  <c r="AB32" i="5"/>
  <c r="O23" i="12"/>
  <c r="AT31" i="5"/>
  <c r="AT32" i="5" s="1"/>
  <c r="AT20" i="5" s="1"/>
  <c r="AT41" i="5" s="1"/>
  <c r="P23" i="12" s="1"/>
  <c r="O39" i="12"/>
  <c r="O40" i="12" s="1"/>
  <c r="O42" i="12" s="1"/>
  <c r="O43" i="12" s="1"/>
  <c r="G39" i="12"/>
  <c r="F23" i="12"/>
  <c r="F6" i="12" s="1"/>
  <c r="N6" i="12"/>
  <c r="N40" i="12"/>
  <c r="P14" i="12"/>
  <c r="R14" i="12" s="1"/>
  <c r="T14" i="12" s="1"/>
  <c r="R45" i="12"/>
  <c r="H179" i="14"/>
  <c r="M179" i="14"/>
  <c r="M177" i="14"/>
  <c r="P6" i="12" l="1"/>
  <c r="AB20" i="5"/>
  <c r="AB41" i="5" s="1"/>
  <c r="H23" i="12" s="1"/>
  <c r="G23" i="12"/>
  <c r="G6" i="12" s="1"/>
  <c r="M191" i="14"/>
  <c r="G40" i="12"/>
  <c r="G42" i="12" s="1"/>
  <c r="G43" i="12" s="1"/>
  <c r="R39" i="12"/>
  <c r="L191" i="14"/>
  <c r="O6" i="12"/>
  <c r="N42" i="12"/>
  <c r="N43" i="12" s="1"/>
  <c r="H191" i="14"/>
  <c r="R36" i="5"/>
  <c r="X36" i="5" s="1"/>
  <c r="D17" i="12" s="1"/>
  <c r="H6" i="12" l="1"/>
  <c r="R6" i="12" s="1"/>
  <c r="R23" i="12"/>
  <c r="K191" i="14"/>
  <c r="R42" i="12"/>
  <c r="T43" i="12"/>
  <c r="G191" i="14"/>
  <c r="T42" i="12"/>
  <c r="R40" i="12"/>
  <c r="AK36" i="5"/>
  <c r="AP36" i="5"/>
  <c r="L17" i="12" s="1"/>
  <c r="D43" i="11"/>
  <c r="F43" i="11" s="1"/>
  <c r="S36" i="5"/>
  <c r="Y36" i="5" s="1"/>
  <c r="E17" i="12" s="1"/>
  <c r="T44" i="12" l="1"/>
  <c r="AL36" i="5"/>
  <c r="D59" i="11"/>
  <c r="F59" i="11" s="1"/>
  <c r="AQ36" i="5"/>
  <c r="M17" i="12" s="1"/>
  <c r="F45" i="11"/>
  <c r="T36" i="5"/>
  <c r="Z36" i="5" s="1"/>
  <c r="F17" i="12" s="1"/>
  <c r="K41" i="11" l="1"/>
  <c r="K43" i="11" s="1"/>
  <c r="K45" i="11" s="1"/>
  <c r="K46" i="11" s="1"/>
  <c r="K47" i="11" s="1"/>
  <c r="AR36" i="5"/>
  <c r="N17" i="12" s="1"/>
  <c r="D75" i="11"/>
  <c r="F75" i="11" s="1"/>
  <c r="F77" i="11" s="1"/>
  <c r="K73" i="11" s="1"/>
  <c r="AM36" i="5"/>
  <c r="F61" i="11"/>
  <c r="K57" i="11" s="1"/>
  <c r="U36" i="5"/>
  <c r="AA36" i="5" s="1"/>
  <c r="G17" i="12" s="1"/>
  <c r="K59" i="11" l="1"/>
  <c r="K61" i="11" s="1"/>
  <c r="K75" i="11" s="1"/>
  <c r="K77" i="11" s="1"/>
  <c r="K78" i="11" s="1"/>
  <c r="K79" i="11" s="1"/>
  <c r="AS36" i="5"/>
  <c r="O17" i="12" s="1"/>
  <c r="D91" i="11"/>
  <c r="F91" i="11" s="1"/>
  <c r="F93" i="11" s="1"/>
  <c r="K89" i="11" s="1"/>
  <c r="AN36" i="5"/>
  <c r="D107" i="11" s="1"/>
  <c r="F107" i="11" s="1"/>
  <c r="K48" i="11"/>
  <c r="K50" i="11" s="1"/>
  <c r="K52" i="11" s="1"/>
  <c r="K53" i="11" s="1"/>
  <c r="L21" i="12" s="1"/>
  <c r="V36" i="5"/>
  <c r="AB36" i="5" s="1"/>
  <c r="H17" i="12" s="1"/>
  <c r="K91" i="11" l="1"/>
  <c r="AT36" i="5"/>
  <c r="P17" i="12" s="1"/>
  <c r="K62" i="11"/>
  <c r="F109" i="11"/>
  <c r="K105" i="11" s="1"/>
  <c r="K63" i="11" l="1"/>
  <c r="K64" i="11" s="1"/>
  <c r="K66" i="11" s="1"/>
  <c r="K68" i="11" s="1"/>
  <c r="K69" i="11" s="1"/>
  <c r="M21" i="12" s="1"/>
  <c r="R17" i="12"/>
  <c r="K80" i="11"/>
  <c r="K82" i="11" s="1"/>
  <c r="K84" i="11" s="1"/>
  <c r="K85" i="11" s="1"/>
  <c r="N21" i="12" s="1"/>
  <c r="R37" i="5"/>
  <c r="U37" i="5"/>
  <c r="AJ37" i="5"/>
  <c r="T37" i="5"/>
  <c r="V37" i="5"/>
  <c r="AN37" i="5"/>
  <c r="AK37" i="5"/>
  <c r="AQ37" i="5" s="1"/>
  <c r="S37" i="5"/>
  <c r="AM37" i="5"/>
  <c r="AL37" i="5"/>
  <c r="AR37" i="5" s="1"/>
  <c r="E38" i="5"/>
  <c r="C38" i="5" s="1"/>
  <c r="C37" i="5"/>
  <c r="C18" i="12" s="1"/>
  <c r="K18" i="12" l="1"/>
  <c r="C19" i="12"/>
  <c r="AQ38" i="5"/>
  <c r="M18" i="12"/>
  <c r="M19" i="12" s="1"/>
  <c r="M22" i="12" s="1"/>
  <c r="AR38" i="5"/>
  <c r="N18" i="12"/>
  <c r="N19" i="12" s="1"/>
  <c r="N22" i="12" s="1"/>
  <c r="K90" i="11"/>
  <c r="AM38" i="5"/>
  <c r="AS37" i="5"/>
  <c r="AP37" i="5"/>
  <c r="AN38" i="5"/>
  <c r="AT37" i="5"/>
  <c r="S38" i="5"/>
  <c r="Y37" i="5"/>
  <c r="V38" i="5"/>
  <c r="AB37" i="5"/>
  <c r="R38" i="5"/>
  <c r="X37" i="5"/>
  <c r="T38" i="5"/>
  <c r="Z37" i="5"/>
  <c r="U38" i="5"/>
  <c r="AA37" i="5"/>
  <c r="AJ38" i="5"/>
  <c r="C40" i="5"/>
  <c r="C42" i="5" s="1"/>
  <c r="C54" i="5" s="1"/>
  <c r="AK38" i="5"/>
  <c r="AL38" i="5"/>
  <c r="N5" i="12" l="1"/>
  <c r="N7" i="12" s="1"/>
  <c r="N24" i="12"/>
  <c r="M5" i="12"/>
  <c r="M7" i="12" s="1"/>
  <c r="M24" i="12"/>
  <c r="Z38" i="5"/>
  <c r="F18" i="12"/>
  <c r="F19" i="12" s="1"/>
  <c r="F22" i="12" s="1"/>
  <c r="AB38" i="5"/>
  <c r="H18" i="12"/>
  <c r="H19" i="12" s="1"/>
  <c r="H22" i="12" s="1"/>
  <c r="AT38" i="5"/>
  <c r="P18" i="12"/>
  <c r="P19" i="12" s="1"/>
  <c r="AA38" i="5"/>
  <c r="G18" i="12"/>
  <c r="G19" i="12" s="1"/>
  <c r="G22" i="12" s="1"/>
  <c r="X38" i="5"/>
  <c r="D18" i="12"/>
  <c r="D19" i="12" s="1"/>
  <c r="D22" i="12" s="1"/>
  <c r="D24" i="12" s="1"/>
  <c r="Y38" i="5"/>
  <c r="E18" i="12"/>
  <c r="E19" i="12" s="1"/>
  <c r="E22" i="12" s="1"/>
  <c r="AP38" i="5"/>
  <c r="L18" i="12"/>
  <c r="C22" i="12"/>
  <c r="C24" i="12" s="1"/>
  <c r="C29" i="12" s="1"/>
  <c r="C30" i="12" s="1"/>
  <c r="K19" i="12"/>
  <c r="AS38" i="5"/>
  <c r="O18" i="12"/>
  <c r="O19" i="12" s="1"/>
  <c r="K106" i="11"/>
  <c r="K183" i="14"/>
  <c r="E5" i="12" l="1"/>
  <c r="E7" i="12" s="1"/>
  <c r="E24" i="12"/>
  <c r="G5" i="12"/>
  <c r="G7" i="12" s="1"/>
  <c r="G24" i="12"/>
  <c r="H5" i="12"/>
  <c r="H7" i="12" s="1"/>
  <c r="H24" i="12"/>
  <c r="K29" i="12"/>
  <c r="K24" i="12"/>
  <c r="D5" i="12"/>
  <c r="D7" i="12" s="1"/>
  <c r="F5" i="12"/>
  <c r="F24" i="12"/>
  <c r="F183" i="14"/>
  <c r="D183" i="14"/>
  <c r="K22" i="12"/>
  <c r="C5" i="12"/>
  <c r="R18" i="12"/>
  <c r="L19" i="12"/>
  <c r="L22" i="12" s="1"/>
  <c r="L24" i="12" s="1"/>
  <c r="C183" i="14"/>
  <c r="K93" i="11"/>
  <c r="K107" i="11" s="1"/>
  <c r="K109" i="11" s="1"/>
  <c r="E183" i="14"/>
  <c r="G183" i="14"/>
  <c r="K195" i="14"/>
  <c r="E195" i="14" l="1"/>
  <c r="D195" i="14"/>
  <c r="F195" i="14"/>
  <c r="F7" i="12"/>
  <c r="K5" i="12"/>
  <c r="C7" i="12"/>
  <c r="I183" i="14"/>
  <c r="R19" i="12"/>
  <c r="C195" i="14"/>
  <c r="L5" i="12"/>
  <c r="L7" i="12" s="1"/>
  <c r="K30" i="12"/>
  <c r="K94" i="11"/>
  <c r="K95" i="11" s="1"/>
  <c r="K96" i="11" s="1"/>
  <c r="K98" i="11" s="1"/>
  <c r="K100" i="11" s="1"/>
  <c r="K101" i="11" s="1"/>
  <c r="G195" i="14"/>
  <c r="J183" i="14"/>
  <c r="K7" i="12" l="1"/>
  <c r="C9" i="12"/>
  <c r="C10" i="12" s="1"/>
  <c r="I195" i="14"/>
  <c r="O21" i="12"/>
  <c r="O22" i="12" s="1"/>
  <c r="O24" i="12" s="1"/>
  <c r="K110" i="11"/>
  <c r="K111" i="11" s="1"/>
  <c r="J195" i="14"/>
  <c r="K9" i="12" l="1"/>
  <c r="K10" i="12"/>
  <c r="O5" i="12"/>
  <c r="O7" i="12" s="1"/>
  <c r="L183" i="14"/>
  <c r="K112" i="11"/>
  <c r="K114" i="11" s="1"/>
  <c r="K116" i="11" s="1"/>
  <c r="K117" i="11" s="1"/>
  <c r="H183" i="14"/>
  <c r="L195" i="14" l="1"/>
  <c r="P21" i="12"/>
  <c r="H195" i="14"/>
  <c r="R21" i="12" l="1"/>
  <c r="P22" i="12"/>
  <c r="AE51" i="5"/>
  <c r="AG51" i="5"/>
  <c r="AG52" i="5" s="1"/>
  <c r="AD51" i="5"/>
  <c r="AD52" i="5" s="1"/>
  <c r="L51" i="5"/>
  <c r="L52" i="5" s="1"/>
  <c r="N51" i="5"/>
  <c r="N52" i="5" s="1"/>
  <c r="M51" i="5"/>
  <c r="M52" i="5" s="1"/>
  <c r="P51" i="5"/>
  <c r="P52" i="5" s="1"/>
  <c r="AH51" i="5"/>
  <c r="AH52" i="5" s="1"/>
  <c r="AF51" i="5"/>
  <c r="O51" i="5"/>
  <c r="O52" i="5" s="1"/>
  <c r="D52" i="5"/>
  <c r="R22" i="12" l="1"/>
  <c r="P24" i="12"/>
  <c r="P5" i="12"/>
  <c r="P7" i="12" s="1"/>
  <c r="R7" i="12" s="1"/>
  <c r="M183" i="14"/>
  <c r="C55" i="5"/>
  <c r="AF52" i="5"/>
  <c r="AE52" i="5"/>
  <c r="R24" i="12" l="1"/>
  <c r="M195" i="14"/>
  <c r="R5" i="12"/>
  <c r="C184" i="14"/>
  <c r="C196" i="14" l="1"/>
  <c r="C185" i="14" l="1"/>
  <c r="C197" i="14" l="1"/>
  <c r="AJ51" i="5"/>
  <c r="R51" i="5"/>
  <c r="X51" i="5" s="1"/>
  <c r="X52" i="5" s="1"/>
  <c r="D26" i="12" s="1"/>
  <c r="U51" i="5"/>
  <c r="AA51" i="5" s="1"/>
  <c r="AA52" i="5" s="1"/>
  <c r="G26" i="12" s="1"/>
  <c r="G28" i="12" s="1"/>
  <c r="G29" i="12" s="1"/>
  <c r="G30" i="12" s="1"/>
  <c r="AK51" i="5"/>
  <c r="AM51" i="5"/>
  <c r="T51" i="5"/>
  <c r="Z51" i="5" s="1"/>
  <c r="Z52" i="5" s="1"/>
  <c r="F26" i="12" s="1"/>
  <c r="F28" i="12" s="1"/>
  <c r="F29" i="12" s="1"/>
  <c r="F30" i="12" s="1"/>
  <c r="AL51" i="5"/>
  <c r="S51" i="5"/>
  <c r="AN51" i="5"/>
  <c r="E52" i="5"/>
  <c r="V51" i="5"/>
  <c r="D28" i="12" l="1"/>
  <c r="D29" i="12" s="1"/>
  <c r="D30" i="12" s="1"/>
  <c r="G8" i="12"/>
  <c r="F8" i="12"/>
  <c r="G184" i="14"/>
  <c r="F184" i="14"/>
  <c r="T52" i="5"/>
  <c r="R52" i="5"/>
  <c r="AT51" i="5"/>
  <c r="AT52" i="5" s="1"/>
  <c r="P26" i="12" s="1"/>
  <c r="P28" i="12" s="1"/>
  <c r="P29" i="12" s="1"/>
  <c r="P30" i="12" s="1"/>
  <c r="AM52" i="5"/>
  <c r="AS51" i="5"/>
  <c r="AS52" i="5" s="1"/>
  <c r="O26" i="12" s="1"/>
  <c r="O28" i="12" s="1"/>
  <c r="O29" i="12" s="1"/>
  <c r="O30" i="12" s="1"/>
  <c r="AP51" i="5"/>
  <c r="AP52" i="5" s="1"/>
  <c r="L26" i="12" s="1"/>
  <c r="L28" i="12" s="1"/>
  <c r="L29" i="12" s="1"/>
  <c r="L30" i="12" s="1"/>
  <c r="AL52" i="5"/>
  <c r="AR51" i="5"/>
  <c r="AR52" i="5" s="1"/>
  <c r="N26" i="12" s="1"/>
  <c r="N28" i="12" s="1"/>
  <c r="N29" i="12" s="1"/>
  <c r="N30" i="12" s="1"/>
  <c r="AQ51" i="5"/>
  <c r="AQ52" i="5" s="1"/>
  <c r="M26" i="12" s="1"/>
  <c r="M28" i="12" s="1"/>
  <c r="M29" i="12" s="1"/>
  <c r="M30" i="12" s="1"/>
  <c r="U52" i="5"/>
  <c r="S52" i="5"/>
  <c r="Y51" i="5"/>
  <c r="Y52" i="5" s="1"/>
  <c r="E26" i="12" s="1"/>
  <c r="E28" i="12" s="1"/>
  <c r="V52" i="5"/>
  <c r="AB51" i="5"/>
  <c r="AB52" i="5" s="1"/>
  <c r="H26" i="12" s="1"/>
  <c r="H28" i="12" s="1"/>
  <c r="AN52" i="5"/>
  <c r="AJ52" i="5"/>
  <c r="AK52" i="5"/>
  <c r="H8" i="12" l="1"/>
  <c r="H9" i="12" s="1"/>
  <c r="H10" i="12" s="1"/>
  <c r="H29" i="12"/>
  <c r="H30" i="12" s="1"/>
  <c r="E8" i="12"/>
  <c r="E9" i="12" s="1"/>
  <c r="E10" i="12" s="1"/>
  <c r="E29" i="12"/>
  <c r="E30" i="12" s="1"/>
  <c r="F9" i="12"/>
  <c r="F10" i="12" s="1"/>
  <c r="G9" i="12"/>
  <c r="G10" i="12" s="1"/>
  <c r="D8" i="12"/>
  <c r="D9" i="12" s="1"/>
  <c r="D10" i="12" s="1"/>
  <c r="D184" i="14"/>
  <c r="R26" i="12"/>
  <c r="M8" i="12"/>
  <c r="O8" i="12"/>
  <c r="N8" i="12"/>
  <c r="N9" i="12" s="1"/>
  <c r="N10" i="12" s="1"/>
  <c r="P8" i="12"/>
  <c r="E184" i="14"/>
  <c r="K184" i="14"/>
  <c r="M184" i="14"/>
  <c r="H184" i="14"/>
  <c r="L184" i="14"/>
  <c r="O9" i="12" l="1"/>
  <c r="O10" i="12" s="1"/>
  <c r="M9" i="12"/>
  <c r="M10" i="12" s="1"/>
  <c r="P9" i="12"/>
  <c r="P10" i="12" s="1"/>
  <c r="T9" i="12"/>
  <c r="L8" i="12"/>
  <c r="L9" i="12" s="1"/>
  <c r="L10" i="12" s="1"/>
  <c r="R28" i="12"/>
  <c r="I184" i="14"/>
  <c r="T29" i="12"/>
  <c r="G185" i="14"/>
  <c r="G196" i="14"/>
  <c r="F185" i="14"/>
  <c r="D185" i="14"/>
  <c r="F196" i="14"/>
  <c r="D196" i="14"/>
  <c r="R9" i="12" l="1"/>
  <c r="T10" i="12"/>
  <c r="T11" i="12" s="1"/>
  <c r="R8" i="12"/>
  <c r="R29" i="12"/>
  <c r="H196" i="14"/>
  <c r="E196" i="14"/>
  <c r="D197" i="14"/>
  <c r="G197" i="14"/>
  <c r="E185" i="14"/>
  <c r="H185" i="14"/>
  <c r="F197" i="14"/>
  <c r="I185" i="14"/>
  <c r="I196" i="14"/>
  <c r="K196" i="14"/>
  <c r="J184" i="14"/>
  <c r="K185" i="14"/>
  <c r="L185" i="14"/>
  <c r="M196" i="14"/>
  <c r="M185" i="14"/>
  <c r="L196" i="14"/>
  <c r="J185" i="14"/>
  <c r="T30" i="12" l="1"/>
  <c r="T31" i="12" s="1"/>
  <c r="I197" i="14"/>
  <c r="E197" i="14"/>
  <c r="H197" i="14"/>
  <c r="K197" i="14"/>
  <c r="J196" i="14"/>
  <c r="L197" i="14"/>
  <c r="M197" i="14"/>
  <c r="J197" i="14" l="1"/>
</calcChain>
</file>

<file path=xl/comments1.xml><?xml version="1.0" encoding="utf-8"?>
<comments xmlns="http://schemas.openxmlformats.org/spreadsheetml/2006/main">
  <authors>
    <author>Vincent, Erin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>Input number of beneficiaries in CAH ACO.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Number of beneficiaries in parent ACO is prepopulated. CAH may change. Use supplemental QRUR if number is unknown.
</t>
        </r>
      </text>
    </comment>
    <comment ref="K42" authorId="0" shapeId="0">
      <text>
        <r>
          <rPr>
            <sz val="9"/>
            <color indexed="81"/>
            <rFont val="Tahoma"/>
            <family val="2"/>
          </rPr>
          <t xml:space="preserve">Spend/beneficiary is prepopulated as national average, but can be changed to regional rate. 
</t>
        </r>
      </text>
    </comment>
    <comment ref="K44" authorId="0" shapeId="0">
      <text>
        <r>
          <rPr>
            <sz val="9"/>
            <color indexed="81"/>
            <rFont val="Tahoma"/>
            <family val="2"/>
          </rPr>
          <t xml:space="preserve">Non CAH % adjustment (% adjustment to spending outside of CAH). CAH must input in year 1. This flows to years 2-5, but CAH can change. </t>
        </r>
      </text>
    </comment>
    <comment ref="K49" authorId="0" shapeId="0">
      <text>
        <r>
          <rPr>
            <sz val="9"/>
            <color indexed="81"/>
            <rFont val="Tahoma"/>
            <family val="2"/>
          </rPr>
          <t>Input quality scores from years 1-5. First year quality scores will be 100%. Quality scores average in year 2 is 91%.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>In year 1, input % of shared savings that will be withheld by the parent ACO. This flows to years 2-5, but CAH may change.</t>
        </r>
      </text>
    </comment>
  </commentList>
</comments>
</file>

<file path=xl/sharedStrings.xml><?xml version="1.0" encoding="utf-8"?>
<sst xmlns="http://schemas.openxmlformats.org/spreadsheetml/2006/main" count="7408" uniqueCount="2265">
  <si>
    <t>Only fill in YELLOW cells</t>
  </si>
  <si>
    <t xml:space="preserve">Projection </t>
  </si>
  <si>
    <t>Population</t>
  </si>
  <si>
    <t>Base Year</t>
  </si>
  <si>
    <t xml:space="preserve">Year 1 </t>
  </si>
  <si>
    <t>Year 2</t>
  </si>
  <si>
    <t>Year 3</t>
  </si>
  <si>
    <t>Year 4</t>
  </si>
  <si>
    <t>Year 5</t>
  </si>
  <si>
    <t>Medicare</t>
  </si>
  <si>
    <t>% Change</t>
  </si>
  <si>
    <t>HOSPITAL</t>
  </si>
  <si>
    <t>Base Year Inputs</t>
  </si>
  <si>
    <t>Total</t>
  </si>
  <si>
    <t>Penetration Rates</t>
  </si>
  <si>
    <t>Other Revenue</t>
  </si>
  <si>
    <t>Total Expenses</t>
  </si>
  <si>
    <t>Operating Margin</t>
  </si>
  <si>
    <t>Hospital IP</t>
  </si>
  <si>
    <t>ACO/CAH Operating Expenses</t>
  </si>
  <si>
    <t>Start Up Costs</t>
  </si>
  <si>
    <t>Year 1</t>
  </si>
  <si>
    <t>Net Cost to CAH</t>
  </si>
  <si>
    <t xml:space="preserve">Medicare Advantage Base Rates </t>
  </si>
  <si>
    <t>State</t>
  </si>
  <si>
    <t>County</t>
  </si>
  <si>
    <t>State and County FIPS Code</t>
  </si>
  <si>
    <t>National</t>
  </si>
  <si>
    <t>NATIONAL TOTAL</t>
  </si>
  <si>
    <t>.</t>
  </si>
  <si>
    <t>AK</t>
  </si>
  <si>
    <t>STATE TOTAL</t>
  </si>
  <si>
    <t>ANCHORAGE</t>
  </si>
  <si>
    <t>BETHEL</t>
  </si>
  <si>
    <t>BRISTOL BAY</t>
  </si>
  <si>
    <t>DENALI</t>
  </si>
  <si>
    <t>*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</si>
  <si>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</si>
  <si>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</si>
  <si>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</si>
  <si>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</si>
  <si>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</si>
  <si>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</si>
  <si>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</si>
  <si>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</si>
  <si>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</si>
  <si>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</si>
  <si>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</si>
  <si>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</si>
  <si>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</si>
  <si>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</si>
  <si>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</si>
  <si>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</si>
  <si>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</si>
  <si>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VALDEZ-CORDOVA</t>
  </si>
  <si>
    <t>WADE HAMPTON</t>
  </si>
  <si>
    <t>YUKON-KOYUKUK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</si>
  <si>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</si>
  <si>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</si>
  <si>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</si>
  <si>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</si>
  <si>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</si>
  <si>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</si>
  <si>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</si>
  <si>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</si>
  <si>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</si>
  <si>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</si>
  <si>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</si>
  <si>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</si>
  <si>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</si>
  <si>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</si>
  <si>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</si>
  <si>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</si>
  <si>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</si>
  <si>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</si>
  <si>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</si>
  <si>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</si>
  <si>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</si>
  <si>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</si>
  <si>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</si>
  <si>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</si>
  <si>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</si>
  <si>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</si>
  <si>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</si>
  <si>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</si>
  <si>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</si>
  <si>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</si>
  <si>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</si>
  <si>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</si>
  <si>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</si>
  <si>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</si>
  <si>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</si>
  <si>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</si>
  <si>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</si>
  <si>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</si>
  <si>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</si>
  <si>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</si>
  <si>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</si>
  <si>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</si>
  <si>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</si>
  <si>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</si>
  <si>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</si>
  <si>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</si>
  <si>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</si>
  <si>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</si>
  <si>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</si>
  <si>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</si>
  <si>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</si>
  <si>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</si>
  <si>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</si>
  <si>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</si>
  <si>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</si>
  <si>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</si>
  <si>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</si>
  <si>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</si>
  <si>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</si>
  <si>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</si>
  <si>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</si>
  <si>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</si>
  <si>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</si>
  <si>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</si>
  <si>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</si>
  <si>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</si>
  <si>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</si>
  <si>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</si>
  <si>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</si>
  <si>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</si>
  <si>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</si>
  <si>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</si>
  <si>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</si>
  <si>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</si>
  <si>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</si>
  <si>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</si>
  <si>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</si>
  <si>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</si>
  <si>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</si>
  <si>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</si>
  <si>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</si>
  <si>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</si>
  <si>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</si>
  <si>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</si>
  <si>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</si>
  <si>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</si>
  <si>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</si>
  <si>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</si>
  <si>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</si>
  <si>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</si>
  <si>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</si>
  <si>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</si>
  <si>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</si>
  <si>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</si>
  <si>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</si>
  <si>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</si>
  <si>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</si>
  <si>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</si>
  <si>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</si>
  <si>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</si>
  <si>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</si>
  <si>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</si>
  <si>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</si>
  <si>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</si>
  <si>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</si>
  <si>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</si>
  <si>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</si>
  <si>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</si>
  <si>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</si>
  <si>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</si>
  <si>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</si>
  <si>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</si>
  <si>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</si>
  <si>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</si>
  <si>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</si>
  <si>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</si>
  <si>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</si>
  <si>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</si>
  <si>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</si>
  <si>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</si>
  <si>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</si>
  <si>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</si>
  <si>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</si>
  <si>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</si>
  <si>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</si>
  <si>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</si>
  <si>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</si>
  <si>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</si>
  <si>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</si>
  <si>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</si>
  <si>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</si>
  <si>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</si>
  <si>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</si>
  <si>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</si>
  <si>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</si>
  <si>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</si>
  <si>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</si>
  <si>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</si>
  <si>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</si>
  <si>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</si>
  <si>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</si>
  <si>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</si>
  <si>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</si>
  <si>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</si>
  <si>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</si>
  <si>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</si>
  <si>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</si>
  <si>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</si>
  <si>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</si>
  <si>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</si>
  <si>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</si>
  <si>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</si>
  <si>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</si>
  <si>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</si>
  <si>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</si>
  <si>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</si>
  <si>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</si>
  <si>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</si>
  <si>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</si>
  <si>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</si>
  <si>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</si>
  <si>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</si>
  <si>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</si>
  <si>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</si>
  <si>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</si>
  <si>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</si>
  <si>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</si>
  <si>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</si>
  <si>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</si>
  <si>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</si>
  <si>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</si>
  <si>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</si>
  <si>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</si>
  <si>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</si>
  <si>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</si>
  <si>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</si>
  <si>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</si>
  <si>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</si>
  <si>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</si>
  <si>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</si>
  <si>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</si>
  <si>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</si>
  <si>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</si>
  <si>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</si>
  <si>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</si>
  <si>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</si>
  <si>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</si>
  <si>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</si>
  <si>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</si>
  <si>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</si>
  <si>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</si>
  <si>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</si>
  <si>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</si>
  <si>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</si>
  <si>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</si>
  <si>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</si>
  <si>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</si>
  <si>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</si>
  <si>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</si>
  <si>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</si>
  <si>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</si>
  <si>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</si>
  <si>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</si>
  <si>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</si>
  <si>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</si>
  <si>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</si>
  <si>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</si>
  <si>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</si>
  <si>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</si>
  <si>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</si>
  <si>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</si>
  <si>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</si>
  <si>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</si>
  <si>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</si>
  <si>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</si>
  <si>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</si>
  <si>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</si>
  <si>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</si>
  <si>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</si>
  <si>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</si>
  <si>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</si>
  <si>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</si>
  <si>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</si>
  <si>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</si>
  <si>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</si>
  <si>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</si>
  <si>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</si>
  <si>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</si>
  <si>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</si>
  <si>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</si>
  <si>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</si>
  <si>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</si>
  <si>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</si>
  <si>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</si>
  <si>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</si>
  <si>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</si>
  <si>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</si>
  <si>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</si>
  <si>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</si>
  <si>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</si>
  <si>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</si>
  <si>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</si>
  <si>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</si>
  <si>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</si>
  <si>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</si>
  <si>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</si>
  <si>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</si>
  <si>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</si>
  <si>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</si>
  <si>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</si>
  <si>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</si>
  <si>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</si>
  <si>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</si>
  <si>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</si>
  <si>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</si>
  <si>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</si>
  <si>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</si>
  <si>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</si>
  <si>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</si>
  <si>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</si>
  <si>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</si>
  <si>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</si>
  <si>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</si>
  <si>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</si>
  <si>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</si>
  <si>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THE DISTRICT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</si>
  <si>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</si>
  <si>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</si>
  <si>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</si>
  <si>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</si>
  <si>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</si>
  <si>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</si>
  <si>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</si>
  <si>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</si>
  <si>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</si>
  <si>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</si>
  <si>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</si>
  <si>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</si>
  <si>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</si>
  <si>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</si>
  <si>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</si>
  <si>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</si>
  <si>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</si>
  <si>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</si>
  <si>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</si>
  <si>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</si>
  <si>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</si>
  <si>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</si>
  <si>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</si>
  <si>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</si>
  <si>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</si>
  <si>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</si>
  <si>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</si>
  <si>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</si>
  <si>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</si>
  <si>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</si>
  <si>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</si>
  <si>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</si>
  <si>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</si>
  <si>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</si>
  <si>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</si>
  <si>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</si>
  <si>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</si>
  <si>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</si>
  <si>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</si>
  <si>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</si>
  <si>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</si>
  <si>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</si>
  <si>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</si>
  <si>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</si>
  <si>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</si>
  <si>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</si>
  <si>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</si>
  <si>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</si>
  <si>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</si>
  <si>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</si>
  <si>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</si>
  <si>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</si>
  <si>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</si>
  <si>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</si>
  <si>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</si>
  <si>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</si>
  <si>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</si>
  <si>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</si>
  <si>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</si>
  <si>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</si>
  <si>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</si>
  <si>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</si>
  <si>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</si>
  <si>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</si>
  <si>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</si>
  <si>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</si>
  <si>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</si>
  <si>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</si>
  <si>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</si>
  <si>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</si>
  <si>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</si>
  <si>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</si>
  <si>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</si>
  <si>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</si>
  <si>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</si>
  <si>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</si>
  <si>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</si>
  <si>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</si>
  <si>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</si>
  <si>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</si>
  <si>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</si>
  <si>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</si>
  <si>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</si>
  <si>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</si>
  <si>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</si>
  <si>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</si>
  <si>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</si>
  <si>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</si>
  <si>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</si>
  <si>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</si>
  <si>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</si>
  <si>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</si>
  <si>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</si>
  <si>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</si>
  <si>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</si>
  <si>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</si>
  <si>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</si>
  <si>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</si>
  <si>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</si>
  <si>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</si>
  <si>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</si>
  <si>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</si>
  <si>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</si>
  <si>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</si>
  <si>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</si>
  <si>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</si>
  <si>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</si>
  <si>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</si>
  <si>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</si>
  <si>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</si>
  <si>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</si>
  <si>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</si>
  <si>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</si>
  <si>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</si>
  <si>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</si>
  <si>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</si>
  <si>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</si>
  <si>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</si>
  <si>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</si>
  <si>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</si>
  <si>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 DUFFIE</t>
  </si>
  <si>
    <t>MC 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</si>
  <si>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</si>
  <si>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</si>
  <si>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</si>
  <si>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</si>
  <si>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</si>
  <si>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</si>
  <si>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</si>
  <si>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</si>
  <si>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</si>
  <si>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</si>
  <si>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</si>
  <si>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</si>
  <si>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</si>
  <si>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</si>
  <si>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</si>
  <si>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</si>
  <si>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</si>
  <si>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</si>
  <si>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</si>
  <si>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</si>
  <si>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</si>
  <si>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</si>
  <si>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</si>
  <si>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</si>
  <si>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</si>
  <si>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</si>
  <si>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</si>
  <si>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</si>
  <si>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</si>
  <si>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</si>
  <si>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</si>
  <si>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</si>
  <si>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</si>
  <si>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</si>
  <si>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</si>
  <si>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</si>
  <si>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</si>
  <si>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</si>
  <si>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</si>
  <si>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</si>
  <si>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</si>
  <si>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</si>
  <si>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</si>
  <si>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</si>
  <si>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</si>
  <si>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</si>
  <si>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</si>
  <si>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</si>
  <si>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</si>
  <si>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</si>
  <si>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</si>
  <si>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</si>
  <si>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</si>
  <si>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</si>
  <si>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</si>
  <si>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</si>
  <si>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</si>
  <si>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</si>
  <si>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</si>
  <si>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</si>
  <si>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</si>
  <si>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</si>
  <si>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</si>
  <si>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</si>
  <si>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</si>
  <si>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</si>
  <si>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</si>
  <si>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</si>
  <si>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</si>
  <si>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</si>
  <si>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</si>
  <si>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</si>
  <si>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</si>
  <si>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</si>
  <si>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</si>
  <si>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</si>
  <si>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</si>
  <si>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</si>
  <si>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</si>
  <si>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</si>
  <si>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</si>
  <si>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</si>
  <si>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</si>
  <si>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</si>
  <si>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</si>
  <si>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</si>
  <si>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</si>
  <si>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</si>
  <si>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</si>
  <si>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</si>
  <si>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</si>
  <si>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</si>
  <si>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</si>
  <si>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</si>
  <si>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</si>
  <si>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</si>
  <si>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</si>
  <si>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</si>
  <si>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</si>
  <si>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</si>
  <si>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</si>
  <si>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</si>
  <si>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</si>
  <si>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</si>
  <si>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</si>
  <si>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</si>
  <si>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</si>
  <si>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</si>
  <si>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</si>
  <si>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</si>
  <si>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</si>
  <si>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</si>
  <si>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</si>
  <si>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</si>
  <si>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</si>
  <si>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</si>
  <si>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</si>
  <si>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</si>
  <si>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</si>
  <si>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</si>
  <si>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</si>
  <si>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</si>
  <si>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</si>
  <si>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</si>
  <si>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</si>
  <si>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</si>
  <si>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</si>
  <si>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</si>
  <si>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</si>
  <si>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</si>
  <si>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</si>
  <si>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</si>
  <si>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</si>
  <si>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</si>
  <si>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</si>
  <si>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</si>
  <si>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</si>
  <si>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</si>
  <si>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</si>
  <si>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</si>
  <si>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</si>
  <si>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</si>
  <si>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</si>
  <si>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</si>
  <si>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</si>
  <si>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</si>
  <si>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</si>
  <si>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</si>
  <si>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</si>
  <si>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</si>
  <si>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</si>
  <si>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</si>
  <si>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</si>
  <si>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</si>
  <si>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</si>
  <si>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</si>
  <si>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</si>
  <si>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</si>
  <si>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</si>
  <si>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</si>
  <si>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</si>
  <si>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 DONOUGH</t>
  </si>
  <si>
    <t>MC HENRY</t>
  </si>
  <si>
    <t>MC 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</si>
  <si>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</si>
  <si>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</si>
  <si>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</si>
  <si>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</si>
  <si>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</si>
  <si>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</si>
  <si>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</si>
  <si>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</si>
  <si>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</si>
  <si>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</si>
  <si>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</si>
  <si>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</si>
  <si>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</si>
  <si>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</si>
  <si>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</si>
  <si>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</si>
  <si>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</si>
  <si>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</si>
  <si>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</si>
  <si>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</si>
  <si>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</si>
  <si>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</si>
  <si>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</si>
  <si>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</si>
  <si>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</si>
  <si>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</si>
  <si>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</si>
  <si>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</si>
  <si>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</si>
  <si>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</si>
  <si>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</si>
  <si>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</si>
  <si>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</si>
  <si>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</si>
  <si>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</si>
  <si>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</si>
  <si>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</si>
  <si>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</si>
  <si>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</si>
  <si>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</si>
  <si>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</si>
  <si>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</si>
  <si>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</si>
  <si>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</si>
  <si>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</si>
  <si>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</si>
  <si>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</si>
  <si>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</si>
  <si>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</si>
  <si>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</si>
  <si>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</si>
  <si>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</si>
  <si>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</si>
  <si>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</si>
  <si>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</si>
  <si>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</si>
  <si>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</si>
  <si>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</si>
  <si>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</si>
  <si>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</si>
  <si>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</si>
  <si>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</si>
  <si>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</si>
  <si>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</si>
  <si>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</si>
  <si>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</si>
  <si>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</si>
  <si>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</si>
  <si>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</si>
  <si>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</si>
  <si>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</si>
  <si>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</si>
  <si>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</si>
  <si>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</si>
  <si>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</si>
  <si>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</si>
  <si>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</si>
  <si>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</si>
  <si>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</si>
  <si>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</si>
  <si>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</si>
  <si>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</si>
  <si>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</si>
  <si>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</si>
  <si>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</si>
  <si>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</si>
  <si>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</si>
  <si>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</si>
  <si>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</si>
  <si>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</si>
  <si>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</si>
  <si>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</si>
  <si>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</si>
  <si>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</si>
  <si>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</si>
  <si>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</si>
  <si>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</si>
  <si>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</si>
  <si>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</si>
  <si>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</si>
  <si>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</si>
  <si>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</si>
  <si>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</si>
  <si>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</si>
  <si>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</si>
  <si>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</si>
  <si>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</si>
  <si>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</si>
  <si>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</si>
  <si>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</si>
  <si>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</si>
  <si>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</si>
  <si>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</si>
  <si>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</si>
  <si>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</si>
  <si>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</si>
  <si>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</si>
  <si>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</si>
  <si>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</si>
  <si>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</si>
  <si>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</si>
  <si>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</si>
  <si>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</si>
  <si>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</si>
  <si>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</si>
  <si>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</si>
  <si>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</si>
  <si>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</si>
  <si>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</si>
  <si>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</si>
  <si>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</si>
  <si>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</si>
  <si>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</si>
  <si>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</si>
  <si>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</si>
  <si>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</si>
  <si>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</si>
  <si>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</si>
  <si>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</si>
  <si>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</si>
  <si>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</si>
  <si>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</si>
  <si>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</si>
  <si>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</si>
  <si>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</si>
  <si>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</si>
  <si>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</si>
  <si>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</si>
  <si>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</si>
  <si>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</si>
  <si>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</si>
  <si>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</si>
  <si>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</si>
  <si>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</si>
  <si>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</si>
  <si>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</si>
  <si>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</si>
  <si>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</si>
  <si>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</si>
  <si>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</si>
  <si>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</si>
  <si>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</si>
  <si>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</si>
  <si>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</si>
  <si>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 CRACKEN</t>
  </si>
  <si>
    <t>MC 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</si>
  <si>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</si>
  <si>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</si>
  <si>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</si>
  <si>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</si>
  <si>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</si>
  <si>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</si>
  <si>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</si>
  <si>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</si>
  <si>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</si>
  <si>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</si>
  <si>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</si>
  <si>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</si>
  <si>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</si>
  <si>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</si>
  <si>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</si>
  <si>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</si>
  <si>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</si>
  <si>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</si>
  <si>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</si>
  <si>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</si>
  <si>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</si>
  <si>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</si>
  <si>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</si>
  <si>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</si>
  <si>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</si>
  <si>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</si>
  <si>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</si>
  <si>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</si>
  <si>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</si>
  <si>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</si>
  <si>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</si>
  <si>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E. BATON ROUGE</t>
  </si>
  <si>
    <t>EAST CARROLL</t>
  </si>
  <si>
    <t>EAST FELICIANA</t>
  </si>
  <si>
    <t>EVANGELINE</t>
  </si>
  <si>
    <t>IBERIA</t>
  </si>
  <si>
    <t>IBERVILLE</t>
  </si>
  <si>
    <t>JEFFRSON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</si>
  <si>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</si>
  <si>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</si>
  <si>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</si>
  <si>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</si>
  <si>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</si>
  <si>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</si>
  <si>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</si>
  <si>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</si>
  <si>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</si>
  <si>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</si>
  <si>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</si>
  <si>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</si>
  <si>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</si>
  <si>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</si>
  <si>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</si>
  <si>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</si>
  <si>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</si>
  <si>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</si>
  <si>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</si>
  <si>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</si>
  <si>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</si>
  <si>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</si>
  <si>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W. BATON ROUGE</t>
  </si>
  <si>
    <t>WEST CARROLL</t>
  </si>
  <si>
    <t>WEST FELICIANA</t>
  </si>
  <si>
    <t>WINN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</si>
  <si>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</si>
  <si>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</si>
  <si>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</si>
  <si>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</si>
  <si>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</si>
  <si>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</si>
  <si>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</si>
  <si>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</si>
  <si>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</si>
  <si>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</si>
  <si>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</si>
  <si>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</si>
  <si>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MD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</si>
  <si>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</si>
  <si>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</si>
  <si>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</si>
  <si>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</si>
  <si>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</si>
  <si>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</si>
  <si>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</si>
  <si>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</si>
  <si>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</si>
  <si>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</si>
  <si>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</si>
  <si>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</si>
  <si>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</si>
  <si>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</si>
  <si>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SOMERSET</t>
  </si>
  <si>
    <t>ST. MARYS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</si>
  <si>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</si>
  <si>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</si>
  <si>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</si>
  <si>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</si>
  <si>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</si>
  <si>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</si>
  <si>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</si>
  <si>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</si>
  <si>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</si>
  <si>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</si>
  <si>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</si>
  <si>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</si>
  <si>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</si>
  <si>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</si>
  <si>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</si>
  <si>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</si>
  <si>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</si>
  <si>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</si>
  <si>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</si>
  <si>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</si>
  <si>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</si>
  <si>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</si>
  <si>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</si>
  <si>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</si>
  <si>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</si>
  <si>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</si>
  <si>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</si>
  <si>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</si>
  <si>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</si>
  <si>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</si>
  <si>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</si>
  <si>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</si>
  <si>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</si>
  <si>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</si>
  <si>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</si>
  <si>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</si>
  <si>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</si>
  <si>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</si>
  <si>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</si>
  <si>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</si>
  <si>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</si>
  <si>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</si>
  <si>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</si>
  <si>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</si>
  <si>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</si>
  <si>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</si>
  <si>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</si>
  <si>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</si>
  <si>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</si>
  <si>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</si>
  <si>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</si>
  <si>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</si>
  <si>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</si>
  <si>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</si>
  <si>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</si>
  <si>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</si>
  <si>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</si>
  <si>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</si>
  <si>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</si>
  <si>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</si>
  <si>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</si>
  <si>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</si>
  <si>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</si>
  <si>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</si>
  <si>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</si>
  <si>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</si>
  <si>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</si>
  <si>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</si>
  <si>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</si>
  <si>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</si>
  <si>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</si>
  <si>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</si>
  <si>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</si>
  <si>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</si>
  <si>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</si>
  <si>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</si>
  <si>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</si>
  <si>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</si>
  <si>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</si>
  <si>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</si>
  <si>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</si>
  <si>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</si>
  <si>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</si>
  <si>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</si>
  <si>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</si>
  <si>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</si>
  <si>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</si>
  <si>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</si>
  <si>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</si>
  <si>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</si>
  <si>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</si>
  <si>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</si>
  <si>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</si>
  <si>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</si>
  <si>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</si>
  <si>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</si>
  <si>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</si>
  <si>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</si>
  <si>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</si>
  <si>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</si>
  <si>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 WOODS</t>
  </si>
  <si>
    <t>LE SUEUR</t>
  </si>
  <si>
    <t>MAHNOMEN</t>
  </si>
  <si>
    <t>MC 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</si>
  <si>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</si>
  <si>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</si>
  <si>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</si>
  <si>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</si>
  <si>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</si>
  <si>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</si>
  <si>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</si>
  <si>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</si>
  <si>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</si>
  <si>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</si>
  <si>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</si>
  <si>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</si>
  <si>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</si>
  <si>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</si>
  <si>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</si>
  <si>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</si>
  <si>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</si>
  <si>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</si>
  <si>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</si>
  <si>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</si>
  <si>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</si>
  <si>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</si>
  <si>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</si>
  <si>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</si>
  <si>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</si>
  <si>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</si>
  <si>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</si>
  <si>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</si>
  <si>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</si>
  <si>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</si>
  <si>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</si>
  <si>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</si>
  <si>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</si>
  <si>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</si>
  <si>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</si>
  <si>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</si>
  <si>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</si>
  <si>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</si>
  <si>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</si>
  <si>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</si>
  <si>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</si>
  <si>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</si>
  <si>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</si>
  <si>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</si>
  <si>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</si>
  <si>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</si>
  <si>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</si>
  <si>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</si>
  <si>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</si>
  <si>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</si>
  <si>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</si>
  <si>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 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</si>
  <si>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</si>
  <si>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</si>
  <si>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</si>
  <si>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</si>
  <si>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</si>
  <si>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</si>
  <si>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</si>
  <si>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</si>
  <si>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</si>
  <si>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</si>
  <si>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</si>
  <si>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</si>
  <si>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</si>
  <si>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</si>
  <si>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</si>
  <si>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ST. LOUIS CITY</t>
  </si>
  <si>
    <t>STE. GENEVIEVE</t>
  </si>
  <si>
    <t>STODDARD</t>
  </si>
  <si>
    <t>TANEY</t>
  </si>
  <si>
    <t>TEXAS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</si>
  <si>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</si>
  <si>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</si>
  <si>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</si>
  <si>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</si>
  <si>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</si>
  <si>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</si>
  <si>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</si>
  <si>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</si>
  <si>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</si>
  <si>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</si>
  <si>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</si>
  <si>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</si>
  <si>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</si>
  <si>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</si>
  <si>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</si>
  <si>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</si>
  <si>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</si>
  <si>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</si>
  <si>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</si>
  <si>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</si>
  <si>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</si>
  <si>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</si>
  <si>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</si>
  <si>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</si>
  <si>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</si>
  <si>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</si>
  <si>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</si>
  <si>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</si>
  <si>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</si>
  <si>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</si>
  <si>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</si>
  <si>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</si>
  <si>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</si>
  <si>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</si>
  <si>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</si>
  <si>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</si>
  <si>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</si>
  <si>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</si>
  <si>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</si>
  <si>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</si>
  <si>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</si>
  <si>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</si>
  <si>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</si>
  <si>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</si>
  <si>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</si>
  <si>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</si>
  <si>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</si>
  <si>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</si>
  <si>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</si>
  <si>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</si>
  <si>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</si>
  <si>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</si>
  <si>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</si>
  <si>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</si>
  <si>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</si>
  <si>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</si>
  <si>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</si>
  <si>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</si>
  <si>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</si>
  <si>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</si>
  <si>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</si>
  <si>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</si>
  <si>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</si>
  <si>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</si>
  <si>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</si>
  <si>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</si>
  <si>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</si>
  <si>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</si>
  <si>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</si>
  <si>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</si>
  <si>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</si>
  <si>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</si>
  <si>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</si>
  <si>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</si>
  <si>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</si>
  <si>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</si>
  <si>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</si>
  <si>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</si>
  <si>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</si>
  <si>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</si>
  <si>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</si>
  <si>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</si>
  <si>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</si>
  <si>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</si>
  <si>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</si>
  <si>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</si>
  <si>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</si>
  <si>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</si>
  <si>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</si>
  <si>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</si>
  <si>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</si>
  <si>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</si>
  <si>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</si>
  <si>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</si>
  <si>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</si>
  <si>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</si>
  <si>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</si>
  <si>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</si>
  <si>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</si>
  <si>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</si>
  <si>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</si>
  <si>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</si>
  <si>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</si>
  <si>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</si>
  <si>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</si>
  <si>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</si>
  <si>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</si>
  <si>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</si>
  <si>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</si>
  <si>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</si>
  <si>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</si>
  <si>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 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</si>
  <si>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</si>
  <si>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</si>
  <si>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</si>
  <si>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</si>
  <si>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</si>
  <si>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</si>
  <si>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</si>
  <si>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</si>
  <si>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</si>
  <si>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</si>
  <si>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</si>
  <si>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</si>
  <si>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</si>
  <si>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</si>
  <si>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</si>
  <si>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</si>
  <si>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</si>
  <si>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</si>
  <si>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</si>
  <si>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</si>
  <si>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</si>
  <si>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</si>
  <si>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</si>
  <si>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</si>
  <si>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</si>
  <si>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</si>
  <si>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</si>
  <si>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</si>
  <si>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</si>
  <si>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</si>
  <si>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</si>
  <si>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</si>
  <si>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</si>
  <si>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</si>
  <si>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</si>
  <si>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</si>
  <si>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</si>
  <si>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</si>
  <si>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</si>
  <si>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</si>
  <si>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</si>
  <si>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</si>
  <si>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</si>
  <si>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</si>
  <si>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</si>
  <si>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 MOURE</t>
  </si>
  <si>
    <t>MCHENRY</t>
  </si>
  <si>
    <t>MCINTOSH</t>
  </si>
  <si>
    <t>MCKENZIE</t>
  </si>
  <si>
    <t>MCLEAN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</si>
  <si>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</si>
  <si>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</si>
  <si>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</si>
  <si>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</si>
  <si>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</si>
  <si>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</si>
  <si>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</si>
  <si>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</si>
  <si>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</si>
  <si>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</si>
  <si>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</si>
  <si>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</si>
  <si>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</si>
  <si>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</si>
  <si>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</si>
  <si>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</si>
  <si>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</si>
  <si>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</si>
  <si>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</si>
  <si>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</si>
  <si>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</si>
  <si>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</si>
  <si>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</si>
  <si>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</si>
  <si>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</si>
  <si>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</si>
  <si>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</si>
  <si>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</si>
  <si>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</si>
  <si>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</si>
  <si>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</si>
  <si>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</si>
  <si>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</si>
  <si>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</si>
  <si>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</si>
  <si>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</si>
  <si>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</si>
  <si>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</si>
  <si>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</si>
  <si>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</si>
  <si>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</si>
  <si>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MC PHERSON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</si>
  <si>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</si>
  <si>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</si>
  <si>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</si>
  <si>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</si>
  <si>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</si>
  <si>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</si>
  <si>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</si>
  <si>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</si>
  <si>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</si>
  <si>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</si>
  <si>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 BLUFF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</si>
  <si>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</si>
  <si>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</si>
  <si>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</si>
  <si>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</si>
  <si>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</si>
  <si>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</si>
  <si>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</si>
  <si>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</si>
  <si>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</si>
  <si>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</si>
  <si>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</si>
  <si>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</si>
  <si>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</si>
  <si>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</si>
  <si>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</si>
  <si>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</si>
  <si>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</si>
  <si>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</si>
  <si>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</si>
  <si>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</si>
  <si>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</si>
  <si>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</si>
  <si>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</si>
  <si>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</si>
  <si>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</si>
  <si>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</si>
  <si>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</si>
  <si>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</si>
  <si>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</si>
  <si>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</si>
  <si>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</si>
  <si>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</si>
  <si>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</si>
  <si>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</si>
  <si>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</si>
  <si>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</si>
  <si>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</si>
  <si>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</si>
  <si>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</si>
  <si>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</si>
  <si>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</si>
  <si>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</si>
  <si>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</si>
  <si>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</si>
  <si>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</si>
  <si>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NV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</si>
  <si>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</si>
  <si>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</si>
  <si>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</si>
  <si>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</si>
  <si>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</si>
  <si>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</si>
  <si>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</si>
  <si>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</si>
  <si>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</si>
  <si>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</si>
  <si>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</si>
  <si>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</si>
  <si>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</si>
  <si>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</si>
  <si>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</si>
  <si>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</si>
  <si>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</si>
  <si>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</si>
  <si>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</si>
  <si>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</si>
  <si>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</si>
  <si>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</si>
  <si>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</si>
  <si>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</si>
  <si>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</si>
  <si>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</si>
  <si>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</si>
  <si>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</si>
  <si>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</si>
  <si>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</si>
  <si>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</si>
  <si>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</si>
  <si>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</si>
  <si>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</si>
  <si>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</si>
  <si>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</si>
  <si>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</si>
  <si>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</si>
  <si>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</si>
  <si>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</si>
  <si>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</si>
  <si>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</si>
  <si>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</si>
  <si>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</si>
  <si>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</si>
  <si>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</si>
  <si>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</si>
  <si>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</si>
  <si>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</si>
  <si>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</si>
  <si>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</si>
  <si>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</si>
  <si>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</si>
  <si>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</si>
  <si>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</si>
  <si>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</si>
  <si>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</si>
  <si>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</si>
  <si>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</si>
  <si>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</si>
  <si>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</si>
  <si>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</si>
  <si>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</si>
  <si>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</si>
  <si>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</si>
  <si>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</si>
  <si>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</si>
  <si>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</si>
  <si>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</si>
  <si>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</si>
  <si>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</si>
  <si>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</si>
  <si>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</si>
  <si>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</si>
  <si>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</si>
  <si>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</si>
  <si>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</si>
  <si>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</si>
  <si>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</si>
  <si>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</si>
  <si>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</si>
  <si>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</si>
  <si>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</si>
  <si>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</si>
  <si>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</si>
  <si>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</si>
  <si>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</si>
  <si>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</si>
  <si>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</si>
  <si>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</si>
  <si>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</si>
  <si>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</si>
  <si>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</si>
  <si>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</si>
  <si>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</si>
  <si>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</si>
  <si>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</si>
  <si>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</si>
  <si>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</si>
  <si>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</si>
  <si>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</si>
  <si>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</si>
  <si>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</si>
  <si>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</si>
  <si>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</si>
  <si>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</si>
  <si>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</si>
  <si>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</si>
  <si>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</si>
  <si>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</si>
  <si>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</si>
  <si>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</si>
  <si>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</si>
  <si>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</si>
  <si>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</si>
  <si>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</si>
  <si>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</si>
  <si>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</si>
  <si>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</si>
  <si>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</si>
  <si>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</si>
  <si>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</si>
  <si>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</si>
  <si>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</si>
  <si>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</si>
  <si>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</si>
  <si>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</si>
  <si>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</si>
  <si>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</si>
  <si>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</si>
  <si>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</si>
  <si>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</si>
  <si>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</si>
  <si>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</si>
  <si>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</si>
  <si>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</si>
  <si>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</si>
  <si>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</si>
  <si>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</si>
  <si>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</si>
  <si>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</si>
  <si>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</si>
  <si>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</si>
  <si>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</si>
  <si>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</si>
  <si>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</si>
  <si>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</si>
  <si>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</si>
  <si>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</si>
  <si>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</si>
  <si>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</si>
  <si>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</si>
  <si>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</si>
  <si>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</si>
  <si>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</si>
  <si>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</si>
  <si>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</si>
  <si>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</si>
  <si>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</si>
  <si>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 KEAN</t>
  </si>
  <si>
    <t>MIFFLIN</t>
  </si>
  <si>
    <t>MONTOUR</t>
  </si>
  <si>
    <t>NORTHUMBERLND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</si>
  <si>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</si>
  <si>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</si>
  <si>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</si>
  <si>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</si>
  <si>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</si>
  <si>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</si>
  <si>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</si>
  <si>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PR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</si>
  <si>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</si>
  <si>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</si>
  <si>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</si>
  <si>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</si>
  <si>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</si>
  <si>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</si>
  <si>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</si>
  <si>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</si>
  <si>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</si>
  <si>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</si>
  <si>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</si>
  <si>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</si>
  <si>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</si>
  <si>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</si>
  <si>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</si>
  <si>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</si>
  <si>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</si>
  <si>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</si>
  <si>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</si>
  <si>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</si>
  <si>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</si>
  <si>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</si>
  <si>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</si>
  <si>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</si>
  <si>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</si>
  <si>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</si>
  <si>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</si>
  <si>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</si>
  <si>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</si>
  <si>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</si>
  <si>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</si>
  <si>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</si>
  <si>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</si>
  <si>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</si>
  <si>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</si>
  <si>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</si>
  <si>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</si>
  <si>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</si>
  <si>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</si>
  <si>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</si>
  <si>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</si>
  <si>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</si>
  <si>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</si>
  <si>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</si>
  <si>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</si>
  <si>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</si>
  <si>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</si>
  <si>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</si>
  <si>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</si>
  <si>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</si>
  <si>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</si>
  <si>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</si>
  <si>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</si>
  <si>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</si>
  <si>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</si>
  <si>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 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</si>
  <si>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</si>
  <si>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</si>
  <si>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</si>
  <si>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</si>
  <si>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</si>
  <si>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</si>
  <si>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</si>
  <si>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</si>
  <si>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</si>
  <si>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</si>
  <si>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</si>
  <si>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</si>
  <si>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</si>
  <si>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</si>
  <si>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</si>
  <si>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</si>
  <si>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</si>
  <si>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</si>
  <si>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</si>
  <si>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</si>
  <si>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</si>
  <si>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</si>
  <si>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</si>
  <si>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</si>
  <si>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</si>
  <si>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</si>
  <si>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</si>
  <si>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</si>
  <si>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</si>
  <si>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 MINN</t>
  </si>
  <si>
    <t>MC 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</si>
  <si>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</si>
  <si>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</si>
  <si>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</si>
  <si>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</si>
  <si>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</si>
  <si>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</si>
  <si>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</si>
  <si>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</si>
  <si>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</si>
  <si>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</si>
  <si>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</si>
  <si>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</si>
  <si>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</si>
  <si>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</si>
  <si>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</si>
  <si>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</si>
  <si>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</si>
  <si>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</si>
  <si>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</si>
  <si>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</si>
  <si>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</si>
  <si>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</si>
  <si>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</si>
  <si>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</si>
  <si>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</si>
  <si>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</si>
  <si>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</si>
  <si>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</si>
  <si>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</si>
  <si>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</si>
  <si>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</si>
  <si>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</si>
  <si>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</si>
  <si>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</si>
  <si>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</si>
  <si>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</si>
  <si>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</si>
  <si>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</si>
  <si>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</si>
  <si>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</si>
  <si>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</si>
  <si>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</si>
  <si>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</si>
  <si>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</si>
  <si>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</si>
  <si>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</si>
  <si>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</si>
  <si>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</si>
  <si>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</si>
  <si>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</si>
  <si>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</si>
  <si>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</si>
  <si>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</si>
  <si>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</si>
  <si>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</si>
  <si>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</si>
  <si>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</si>
  <si>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</si>
  <si>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</si>
  <si>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</si>
  <si>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</si>
  <si>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</si>
  <si>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</si>
  <si>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</si>
  <si>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</si>
  <si>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</si>
  <si>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</si>
  <si>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</si>
  <si>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</si>
  <si>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</si>
  <si>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</si>
  <si>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</si>
  <si>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</si>
  <si>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</si>
  <si>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</si>
  <si>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</si>
  <si>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</si>
  <si>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</si>
  <si>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</si>
  <si>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</si>
  <si>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</si>
  <si>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</si>
  <si>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</si>
  <si>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</si>
  <si>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</si>
  <si>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</si>
  <si>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</si>
  <si>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</si>
  <si>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</si>
  <si>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</si>
  <si>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</si>
  <si>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</si>
  <si>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</si>
  <si>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</si>
  <si>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</si>
  <si>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</si>
  <si>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</si>
  <si>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</si>
  <si>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</si>
  <si>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</si>
  <si>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</si>
  <si>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</si>
  <si>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</si>
  <si>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</si>
  <si>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</si>
  <si>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</si>
  <si>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 CULLOCH</t>
  </si>
  <si>
    <t>MC LENNAN</t>
  </si>
  <si>
    <t>MC 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</si>
  <si>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</si>
  <si>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</si>
  <si>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</si>
  <si>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</si>
  <si>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</si>
  <si>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</si>
  <si>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</si>
  <si>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</si>
  <si>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</si>
  <si>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</si>
  <si>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</si>
  <si>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</si>
  <si>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</si>
  <si>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</si>
  <si>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</si>
  <si>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</si>
  <si>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</si>
  <si>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</si>
  <si>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</si>
  <si>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</si>
  <si>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</si>
  <si>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</si>
  <si>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</si>
  <si>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</si>
  <si>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</si>
  <si>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</si>
  <si>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</si>
  <si>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</si>
  <si>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</si>
  <si>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</si>
  <si>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</si>
  <si>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</si>
  <si>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</si>
  <si>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</si>
  <si>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</si>
  <si>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</si>
  <si>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</si>
  <si>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</si>
  <si>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</si>
  <si>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</si>
  <si>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</si>
  <si>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</si>
  <si>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</si>
  <si>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</si>
  <si>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</si>
  <si>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</si>
  <si>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</si>
  <si>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</si>
  <si>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</si>
  <si>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</si>
  <si>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</si>
  <si>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</si>
  <si>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</si>
  <si>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</si>
  <si>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</si>
  <si>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</si>
  <si>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</si>
  <si>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</si>
  <si>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</si>
  <si>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</si>
  <si>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</si>
  <si>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</si>
  <si>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</si>
  <si>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</si>
  <si>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</si>
  <si>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</si>
  <si>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</si>
  <si>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</si>
  <si>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</si>
  <si>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</si>
  <si>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</si>
  <si>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</si>
  <si>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</si>
  <si>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</si>
  <si>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</si>
  <si>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</si>
  <si>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</si>
  <si>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</si>
  <si>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</si>
  <si>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</si>
  <si>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</si>
  <si>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</si>
  <si>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</si>
  <si>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</si>
  <si>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</si>
  <si>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</si>
  <si>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</si>
  <si>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</si>
  <si>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</si>
  <si>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</si>
  <si>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</si>
  <si>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</si>
  <si>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</si>
  <si>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</si>
  <si>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COVINGTON CITY</t>
  </si>
  <si>
    <t>CULPEPER</t>
  </si>
  <si>
    <t>DANVILLE CITY</t>
  </si>
  <si>
    <t>DICKENSON</t>
  </si>
  <si>
    <t>DINWIDDIE</t>
  </si>
  <si>
    <t>EMPORIA CITY</t>
  </si>
  <si>
    <t>FAIRFAX</t>
  </si>
  <si>
    <t>FAIRFAX CITY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</si>
  <si>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</si>
  <si>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</si>
  <si>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</si>
  <si>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</si>
  <si>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</si>
  <si>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</si>
  <si>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</si>
  <si>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</si>
  <si>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</si>
  <si>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</si>
  <si>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</si>
  <si>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</si>
  <si>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</si>
  <si>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</si>
  <si>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</si>
  <si>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</si>
  <si>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</si>
  <si>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</si>
  <si>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LEXINGTON CITY</t>
  </si>
  <si>
    <t>LOUDOUN</t>
  </si>
  <si>
    <t>LUNENBURG</t>
  </si>
  <si>
    <t>LYNCHBURG CITY</t>
  </si>
  <si>
    <t>MANASSAS CITY</t>
  </si>
  <si>
    <t>MANASSAS PARK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</si>
  <si>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</si>
  <si>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</si>
  <si>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</si>
  <si>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</si>
  <si>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</si>
  <si>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</si>
  <si>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</si>
  <si>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</si>
  <si>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</si>
  <si>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</si>
  <si>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</si>
  <si>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</si>
  <si>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</si>
  <si>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</si>
  <si>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</si>
  <si>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</si>
  <si>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</si>
  <si>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</si>
  <si>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</si>
  <si>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ROANOKE</t>
  </si>
  <si>
    <t>ROANOKE CITY</t>
  </si>
  <si>
    <t>ROCKBRIDGE</t>
  </si>
  <si>
    <t>SALEM CITY</t>
  </si>
  <si>
    <t>SHENANDOAH</t>
  </si>
  <si>
    <t>SMYTH</t>
  </si>
  <si>
    <t>SOUTHAMPTON</t>
  </si>
  <si>
    <t>SPOTSYLVANIA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</si>
  <si>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</si>
  <si>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</si>
  <si>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</si>
  <si>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</si>
  <si>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</si>
  <si>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</si>
  <si>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WYTHE</t>
  </si>
  <si>
    <t>VI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</si>
  <si>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</si>
  <si>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</si>
  <si>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</si>
  <si>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</si>
  <si>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</si>
  <si>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</si>
  <si>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</si>
  <si>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</si>
  <si>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</si>
  <si>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</si>
  <si>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</si>
  <si>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</si>
  <si>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</si>
  <si>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</si>
  <si>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</si>
  <si>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</si>
  <si>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</si>
  <si>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</si>
  <si>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</si>
  <si>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</si>
  <si>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</si>
  <si>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</si>
  <si>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</si>
  <si>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</si>
  <si>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</si>
  <si>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</si>
  <si>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</si>
  <si>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</si>
  <si>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</si>
  <si>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</si>
  <si>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</si>
  <si>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</si>
  <si>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</si>
  <si>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</si>
  <si>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</si>
  <si>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</si>
  <si>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</si>
  <si>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</si>
  <si>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</si>
  <si>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</si>
  <si>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</si>
  <si>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</si>
  <si>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</si>
  <si>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</si>
  <si>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</si>
  <si>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</si>
  <si>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</si>
  <si>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</si>
  <si>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</si>
  <si>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MENOMONEE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</si>
  <si>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</si>
  <si>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</si>
  <si>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</si>
  <si>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</si>
  <si>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</si>
  <si>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</si>
  <si>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</si>
  <si>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</si>
  <si>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</si>
  <si>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</si>
  <si>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</si>
  <si>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</si>
  <si>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</si>
  <si>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</si>
  <si>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</si>
  <si>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</si>
  <si>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</si>
  <si>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</si>
  <si>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</si>
  <si>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</si>
  <si>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</si>
  <si>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</si>
  <si>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</si>
  <si>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</si>
  <si>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</si>
  <si>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</si>
  <si>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</si>
  <si>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</si>
  <si>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</si>
  <si>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</si>
  <si>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</si>
  <si>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</si>
  <si>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</si>
  <si>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</si>
  <si>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</si>
  <si>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</si>
  <si>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</si>
  <si>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</si>
  <si>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</si>
  <si>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</si>
  <si>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</si>
  <si>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</si>
  <si>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</si>
  <si>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</si>
  <si>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</si>
  <si>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</si>
  <si>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</si>
  <si>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</si>
  <si>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XX</t>
  </si>
  <si>
    <t>Expense Breakdown</t>
  </si>
  <si>
    <t>Allowable Cost?</t>
  </si>
  <si>
    <t>Responsible Party</t>
  </si>
  <si>
    <t>Administrative Infrastructure</t>
  </si>
  <si>
    <t>Providing Pop Health Enterprise (PHE) management and staff</t>
  </si>
  <si>
    <t>Engaging legal support</t>
  </si>
  <si>
    <t>Developing financial and management information support systems</t>
  </si>
  <si>
    <t>Compliance system</t>
  </si>
  <si>
    <t>Leadership development / training</t>
  </si>
  <si>
    <t>Change management training</t>
  </si>
  <si>
    <t>Communications system including performance results</t>
  </si>
  <si>
    <t>Developing contracting capabilities</t>
  </si>
  <si>
    <t>Compensating physician leaders</t>
  </si>
  <si>
    <t>System for administering value-based reimbursement</t>
  </si>
  <si>
    <t>Consulting Fees</t>
  </si>
  <si>
    <t xml:space="preserve">Process Improvement Investments – Lean, 6 Sigma, etc. </t>
  </si>
  <si>
    <t>Clinical Infrastructure</t>
  </si>
  <si>
    <t xml:space="preserve">Integration of inpatient and ambulatory approaches in service lines        </t>
  </si>
  <si>
    <t xml:space="preserve">Patient education, support, and engagement.     </t>
  </si>
  <si>
    <t xml:space="preserve">Achieving designation as a patient-centered medical home                    </t>
  </si>
  <si>
    <t>Care management model</t>
  </si>
  <si>
    <t>Recruiting/acquiring/aligning with primary care professionals, right-sizing practices</t>
  </si>
  <si>
    <t>Developing and managing relationships with specialists</t>
  </si>
  <si>
    <t>Developing and managing an effective post-acute care network</t>
  </si>
  <si>
    <t xml:space="preserve">Care coordination and discharge follow-up          </t>
  </si>
  <si>
    <t>CQI and Performance Improvement</t>
  </si>
  <si>
    <t>Non reimbursed services (ex) transportation</t>
  </si>
  <si>
    <t>Behavioral Health Network</t>
  </si>
  <si>
    <t>Medication Management</t>
  </si>
  <si>
    <t>Telemedicine</t>
  </si>
  <si>
    <t>End of Life/Palliative Care</t>
  </si>
  <si>
    <t xml:space="preserve">Behavioral Health Network </t>
  </si>
  <si>
    <t>Medication Management – specialty drugs, having a pharmacist around</t>
  </si>
  <si>
    <t>Coordinating with end of life or palliative care</t>
  </si>
  <si>
    <t>PHIT Infrastructure</t>
  </si>
  <si>
    <t xml:space="preserve">Electronic health record (EHR)    </t>
  </si>
  <si>
    <t>Intra-system EHR interoperability (hospitals, medical practices, other)</t>
  </si>
  <si>
    <t xml:space="preserve">Linking to a health information exchange (HIE)                     </t>
  </si>
  <si>
    <t>Care Management Software</t>
  </si>
  <si>
    <t>Advanced Population Analytics</t>
  </si>
  <si>
    <t>Clinical Decision Support</t>
  </si>
  <si>
    <t xml:space="preserve">Disease registries       </t>
  </si>
  <si>
    <t>Achieving Meaningful Use</t>
  </si>
  <si>
    <t>Reporting of Medical Costs</t>
  </si>
  <si>
    <t xml:space="preserve">Quality reporting (MSSP ACO 33 reporting)              </t>
  </si>
  <si>
    <t xml:space="preserve">Telemedicine/Remote Monitoring </t>
  </si>
  <si>
    <t xml:space="preserve">Utilization and Medical Costs </t>
  </si>
  <si>
    <t>Total Population</t>
  </si>
  <si>
    <t>All Other Payers</t>
  </si>
  <si>
    <t>Percent Change</t>
  </si>
  <si>
    <t>Total Visits</t>
  </si>
  <si>
    <t>Expenses</t>
  </si>
  <si>
    <t>% of Charges</t>
  </si>
  <si>
    <t>Summary</t>
  </si>
  <si>
    <t>Baseline</t>
  </si>
  <si>
    <t>Pro Forma - Status Quo</t>
  </si>
  <si>
    <t>Pro Forma - Joining ACO</t>
  </si>
  <si>
    <t>Yr 1</t>
  </si>
  <si>
    <t>Yr 2</t>
  </si>
  <si>
    <t>Yr 3</t>
  </si>
  <si>
    <t>Yr 4</t>
  </si>
  <si>
    <t>Yr 5</t>
  </si>
  <si>
    <t>Consolidated P&amp;L</t>
  </si>
  <si>
    <t>Total Operating Margin</t>
  </si>
  <si>
    <t>% of Net Revenue</t>
  </si>
  <si>
    <t>Hospital Volume</t>
  </si>
  <si>
    <t>Hospital P&amp;L</t>
  </si>
  <si>
    <t>Shared Savings Payment</t>
  </si>
  <si>
    <t>Hospital Expenses</t>
  </si>
  <si>
    <t>Total Operating Expenses</t>
  </si>
  <si>
    <t>Total Operating Expense</t>
  </si>
  <si>
    <t>IDN Physician Group - Visits</t>
  </si>
  <si>
    <t>Hospital Total</t>
  </si>
  <si>
    <t>Worksheet</t>
  </si>
  <si>
    <t>Part</t>
  </si>
  <si>
    <t>Line</t>
  </si>
  <si>
    <t>I</t>
  </si>
  <si>
    <t>Column</t>
  </si>
  <si>
    <t>G-2</t>
  </si>
  <si>
    <t>I &amp; II</t>
  </si>
  <si>
    <t>REQUIRED DATA INPUTS - WHERE TO FIND ON COST REPORT</t>
  </si>
  <si>
    <t>S-3</t>
  </si>
  <si>
    <t>Total Revenue</t>
  </si>
  <si>
    <t xml:space="preserve">Hospital OP </t>
  </si>
  <si>
    <t>Status Quo</t>
  </si>
  <si>
    <t>Joining ACO</t>
  </si>
  <si>
    <t>Number of Beneficiaries</t>
  </si>
  <si>
    <t>MSR (low end of assigned beneficiaries)</t>
  </si>
  <si>
    <t>MSR (high end of assigned beneficiaries)</t>
  </si>
  <si>
    <t>MSR (scaled)</t>
  </si>
  <si>
    <t>Revenue</t>
  </si>
  <si>
    <t>Savings Rate</t>
  </si>
  <si>
    <t>Volumes</t>
  </si>
  <si>
    <t>Inputs</t>
  </si>
  <si>
    <t>IP days - Medicare</t>
  </si>
  <si>
    <t>IP days - Medicaid</t>
  </si>
  <si>
    <t xml:space="preserve">IP days - all payers </t>
  </si>
  <si>
    <t>Clinic visits - Medicare</t>
  </si>
  <si>
    <t>Clinic visits - Medicaid</t>
  </si>
  <si>
    <t>Clinic visits - all payers</t>
  </si>
  <si>
    <t>A</t>
  </si>
  <si>
    <t>Other Expenses Total</t>
  </si>
  <si>
    <t>Special Purpose Cost Centers</t>
  </si>
  <si>
    <t>Nonreimbursable Cost Centers</t>
  </si>
  <si>
    <t>Clinic Expenses</t>
  </si>
  <si>
    <t>Inpatient Revenue</t>
  </si>
  <si>
    <t>Ancillary Revenue</t>
  </si>
  <si>
    <t>Outpatient Revenue</t>
  </si>
  <si>
    <t>Other Revenue Total</t>
  </si>
  <si>
    <t>Hospital Revenue</t>
  </si>
  <si>
    <t>Clinic Pharmacy</t>
  </si>
  <si>
    <t>340B Retail Pharmacy</t>
  </si>
  <si>
    <t>Assisted Living</t>
  </si>
  <si>
    <t>Clinic &amp; Rural Health Clinic Revenue</t>
  </si>
  <si>
    <t>Rural Health Clinic</t>
  </si>
  <si>
    <t>*Do NOT include Rural Health Clinic or Clinic expenses</t>
  </si>
  <si>
    <t>Sum 50-76.97</t>
  </si>
  <si>
    <t>Sum 90.01-93</t>
  </si>
  <si>
    <t>30 + 43</t>
  </si>
  <si>
    <t>Sum 1-19</t>
  </si>
  <si>
    <t>Sum 190-194.03</t>
  </si>
  <si>
    <t xml:space="preserve">Medicare </t>
  </si>
  <si>
    <t>IP Ancillary Revenue</t>
  </si>
  <si>
    <t>OP Ancillary Revenue</t>
  </si>
  <si>
    <t>Please fill in YELLOW cells ONLY</t>
  </si>
  <si>
    <t>Status Quo - projection</t>
  </si>
  <si>
    <t>Joining ACO - projection</t>
  </si>
  <si>
    <t>INSTRUCTIONS</t>
  </si>
  <si>
    <t>Physician</t>
  </si>
  <si>
    <t xml:space="preserve">Days/Visits </t>
  </si>
  <si>
    <t>Hospital Days</t>
  </si>
  <si>
    <t>Hospital Visits</t>
  </si>
  <si>
    <t>Days/Visits</t>
  </si>
  <si>
    <t>INVENTORY</t>
  </si>
  <si>
    <t>Scenarios</t>
  </si>
  <si>
    <t>Required Inputs</t>
  </si>
  <si>
    <t>Hospital Inputs</t>
  </si>
  <si>
    <t>Physician Inputs</t>
  </si>
  <si>
    <t>ACO Population Expense</t>
  </si>
  <si>
    <t>ACO Operating Expense</t>
  </si>
  <si>
    <t>Regional Rates</t>
  </si>
  <si>
    <t>Tab Name</t>
  </si>
  <si>
    <t xml:space="preserve">Tab </t>
  </si>
  <si>
    <t xml:space="preserve">CAH - FINANCIAL IMPACT ANALYSIS </t>
  </si>
  <si>
    <t>Days</t>
  </si>
  <si>
    <t>Visits</t>
  </si>
  <si>
    <t xml:space="preserve">Hospital IP </t>
  </si>
  <si>
    <t xml:space="preserve">Scenarios tab </t>
  </si>
  <si>
    <t>Description</t>
  </si>
  <si>
    <t>Inputs Required?</t>
  </si>
  <si>
    <t>No</t>
  </si>
  <si>
    <t>Yes</t>
  </si>
  <si>
    <t>Yes/No</t>
  </si>
  <si>
    <t>Total Other Expenses</t>
  </si>
  <si>
    <t>Key</t>
  </si>
  <si>
    <r>
      <rPr>
        <b/>
        <sz val="9"/>
        <color theme="1"/>
        <rFont val="Calibri"/>
        <family val="2"/>
        <scheme val="minor"/>
      </rPr>
      <t>Population</t>
    </r>
    <r>
      <rPr>
        <sz val="9"/>
        <color theme="1"/>
        <rFont val="Calibri"/>
        <family val="2"/>
        <scheme val="minor"/>
      </rPr>
      <t xml:space="preserve"> - input base year and years 1-5 population growth projections</t>
    </r>
  </si>
  <si>
    <t>Inputs required on this tab:</t>
  </si>
  <si>
    <t>Charts &amp; Graphs</t>
  </si>
  <si>
    <t>volumes</t>
  </si>
  <si>
    <t xml:space="preserve">If entering individual costs, please make sure to enter all expected ACO expenses. </t>
  </si>
  <si>
    <t>Hospital OP</t>
  </si>
  <si>
    <t>Hospital Patient Days</t>
  </si>
  <si>
    <t>Physician Visits</t>
  </si>
  <si>
    <t>cons financial projections</t>
  </si>
  <si>
    <t>Data Sets</t>
  </si>
  <si>
    <t>Instructions &amp; Inventory</t>
  </si>
  <si>
    <t>/</t>
  </si>
  <si>
    <r>
      <rPr>
        <b/>
        <sz val="9"/>
        <color theme="1"/>
        <rFont val="Calibri"/>
        <family val="2"/>
        <scheme val="minor"/>
      </rPr>
      <t>Penetration Rate Projections</t>
    </r>
    <r>
      <rPr>
        <sz val="9"/>
        <color theme="1"/>
        <rFont val="Calibri"/>
        <family val="2"/>
        <scheme val="minor"/>
      </rPr>
      <t xml:space="preserve"> - input percent change for years 1-5</t>
    </r>
  </si>
  <si>
    <t>Scenarios in chart/graph format</t>
  </si>
  <si>
    <t>Blue cells are prepopulated with the estimated additional expenses incurred when joining and operating an ACO.</t>
  </si>
  <si>
    <t>Expense tab) which is currently prepopulated with the national average spend per beneficiary</t>
  </si>
  <si>
    <t>The expense breakdown section provides a detailed listing of the infrastructure associated with joining and maintaining</t>
  </si>
  <si>
    <t>Penetration Rate</t>
  </si>
  <si>
    <t>Non CAH % Adjustment</t>
  </si>
  <si>
    <t>ACO Expense</t>
  </si>
  <si>
    <t>Output tabs (no inputs required)</t>
  </si>
  <si>
    <t>CAH to populate yellow cells - including the number of beneficiaries and the percent change of all other providers'</t>
  </si>
  <si>
    <t>an ACO; CAH may choose to populate this section with actual expenses instead of accepting the prepopulated amounts</t>
  </si>
  <si>
    <t>CAH may use the regional rates on this tab to update the Medicare per Capita Cost  (cell L22 on the ACO Population</t>
  </si>
  <si>
    <t>Quality Scores</t>
  </si>
  <si>
    <t>Shared Savings to CAH</t>
  </si>
  <si>
    <t>Number of Beneficiaries in CAH ACO</t>
  </si>
  <si>
    <t>% of Shared Savings to Parent ACO</t>
  </si>
  <si>
    <t>Number of Beneficiaries in Parent ACO</t>
  </si>
  <si>
    <t>Number of beneficiaries in CAH ACO</t>
  </si>
  <si>
    <t xml:space="preserve">Number of beneficiaries in parent ACO is prepopulated - the CAH may change </t>
  </si>
  <si>
    <t>Quality Scores years 1 - 5</t>
  </si>
  <si>
    <t>Physician Group - P&amp;L</t>
  </si>
  <si>
    <t xml:space="preserve">Cumulative Impact of Joining ACO vs. Status Quo </t>
  </si>
  <si>
    <t>Non CAH Spend per Beneficiary</t>
  </si>
  <si>
    <t xml:space="preserve">Spend per Beneficiary* </t>
  </si>
  <si>
    <t>CAH Spend per Beneficiary</t>
  </si>
  <si>
    <t>Actual Spend per Beneficiaries</t>
  </si>
  <si>
    <t>CMS retains 50% of Shared Savings</t>
  </si>
  <si>
    <t xml:space="preserve">Total Shared Savings </t>
  </si>
  <si>
    <t>Quality Scores Adjustment</t>
  </si>
  <si>
    <t>Penetration Rate Projections - Joining ACO</t>
  </si>
  <si>
    <t>Penetration Rate Projections</t>
  </si>
  <si>
    <t>*Spend per beneficiary is prepopulated as national average, but can be changed to your regional rate. See Regional Rates tab.</t>
  </si>
  <si>
    <t>VOLUME PROJECTIONS</t>
  </si>
  <si>
    <t>FINANCIAL PROJECTIONS</t>
  </si>
  <si>
    <t xml:space="preserve">This includes typical yearly expenses associated with joining an ACO </t>
  </si>
  <si>
    <t>The example CAH has the following qualities:</t>
  </si>
  <si>
    <t xml:space="preserve">It is assumed this CAH joins a national ACO  </t>
  </si>
  <si>
    <t>Amount of Funds to all Participants</t>
  </si>
  <si>
    <t>Dollar Spend/   Beneficiary</t>
  </si>
  <si>
    <t xml:space="preserve">In this example, the CAH achieves shared savings in years 2-5 only. </t>
  </si>
  <si>
    <t>hosp financial projections</t>
  </si>
  <si>
    <t>phy financial projections</t>
  </si>
  <si>
    <t>Year 1**</t>
  </si>
  <si>
    <t>**Year 1 is using the baseline for CAH spend per beneficiary and non CAH spend per beneficiary.</t>
  </si>
  <si>
    <t>In this scenario the CAH's inpatient days decline by 9% and outpatient physician visits increase 1%</t>
  </si>
  <si>
    <t>It is assumed the rest of the national ACOs perform at the same level as the CAH's patient population</t>
  </si>
  <si>
    <t>Expenses projections fluctuate at 40%</t>
  </si>
  <si>
    <t>spend for services provided to beneficiaries attributed to CAH</t>
  </si>
  <si>
    <t>If the savings rate is larger than the MSR, the CAH will receive shared savings.</t>
  </si>
  <si>
    <t>If the savings rate is smaller than the MSR, the CAH will NOT receive shared savings.</t>
  </si>
  <si>
    <t>Values in this example reflect the portion of shared savings withheld by the parent ACO and the impact of quality scores</t>
  </si>
  <si>
    <t>Each section compares how the CAH would perform continuing status quo versus joining an ACO.</t>
  </si>
  <si>
    <t>Total Physician Visits</t>
  </si>
  <si>
    <r>
      <rPr>
        <b/>
        <sz val="10"/>
        <color theme="1"/>
        <rFont val="Calibri"/>
        <family val="2"/>
        <scheme val="minor"/>
      </rPr>
      <t>DISCLAIMER</t>
    </r>
    <r>
      <rPr>
        <sz val="10"/>
        <color theme="1"/>
        <rFont val="Calibri"/>
        <family val="2"/>
        <scheme val="minor"/>
      </rPr>
      <t xml:space="preserve"> - the references to specific sections of the Cost Report are provided as guidance on where to find inputs</t>
    </r>
  </si>
  <si>
    <t>Spend per beneficiary (please see footnote below)</t>
  </si>
  <si>
    <t>Non CAH percentage adjustment - must input in year 1; flows to years 2-5, but CAH can be changed</t>
  </si>
  <si>
    <t>Anticipated savings percentage by other providers treating CAH beneficiaries</t>
  </si>
  <si>
    <t xml:space="preserve">Percent of shared savings withheld by the parent ACO </t>
  </si>
  <si>
    <t xml:space="preserve">This tab lists typical expenses associated with joining an ACO - total net costs per year are prepopulated in line 11. </t>
  </si>
  <si>
    <t>The CAH may add individual ACO expenses under the Expense Breakdown (lines 13-58) instead of accepting the prepopulated total</t>
  </si>
  <si>
    <t>Compares projections of status quo versus projections if CAH joins an ACO</t>
  </si>
  <si>
    <t>Use cost report (or internal reports such as Trial Balance and statistical report) to populate yellow cells</t>
  </si>
  <si>
    <t>Cell must be populated by CAH</t>
  </si>
  <si>
    <t>Cell is prepopulated, but can be changed by CAH</t>
  </si>
  <si>
    <t>CAH to populate yellow cells - input projected penetration rate percent change for years 1-5 for status quo vs. joining an ACO</t>
  </si>
  <si>
    <t>PURPOSE OF FINANCIAL MODEL</t>
  </si>
  <si>
    <t>Contractuals</t>
  </si>
  <si>
    <t>G-3</t>
  </si>
  <si>
    <t>Hospital Contractuals</t>
  </si>
  <si>
    <t>Clinic Contractuals</t>
  </si>
  <si>
    <t>Net Patient Revenue</t>
  </si>
  <si>
    <t>Net Revenue</t>
  </si>
  <si>
    <t>Total Contractuals</t>
  </si>
  <si>
    <t xml:space="preserve">to populate the financial model.  Not all cost reports are completed the same. </t>
  </si>
  <si>
    <t>OP visits - Medicare</t>
  </si>
  <si>
    <t>OP visits - Medicaid</t>
  </si>
  <si>
    <t>OP visits - all payers</t>
  </si>
  <si>
    <t>% of Variable Expenses</t>
  </si>
  <si>
    <r>
      <t>% of Variable Expenses</t>
    </r>
    <r>
      <rPr>
        <sz val="9"/>
        <color theme="1"/>
        <rFont val="Calibri"/>
        <family val="2"/>
        <scheme val="minor"/>
      </rPr>
      <t xml:space="preserve"> - prepopulated, but CAH may change</t>
    </r>
  </si>
  <si>
    <t>Other Income</t>
  </si>
  <si>
    <t>Penetration Rate Projections - Status Quo</t>
  </si>
  <si>
    <t>Assuming Shared Savings will be paid in year it was achieved</t>
  </si>
  <si>
    <t>Baseline revenue of $37.6M and expenses of $28M</t>
  </si>
  <si>
    <t>The consolidated P&amp;L shows the CAH 5 year Operating Margin impact would be $2.0M less if joining an ACO</t>
  </si>
  <si>
    <t>The hospital P&amp;L shows the CAH's Operating Margin would be $2.2M less if they joining an ACO</t>
  </si>
  <si>
    <t>The Physician side would experience an increased Operating Margin by $166K</t>
  </si>
  <si>
    <t>and/or internal statistical reports is recommended.</t>
  </si>
  <si>
    <t>Describes purpose of model and gives descriptions of each tab</t>
  </si>
  <si>
    <t xml:space="preserve">Shows example of a populated CAH Financial Model </t>
  </si>
  <si>
    <t>Years 2-5, the non CAH spend/beneficiary is using the prior year actual spend per beneficiary minus the current year's CAH spend per beneficiary.</t>
  </si>
  <si>
    <t>Example - ACO Population Expense</t>
  </si>
  <si>
    <t>Example - Scenarios</t>
  </si>
  <si>
    <t>Critical Access Hospital Financial Model</t>
  </si>
  <si>
    <t xml:space="preserve">Use Supplemental QRUR if number of beneficiaries is unknown </t>
  </si>
  <si>
    <t xml:space="preserve">status quo over the next 5 years to an equivalent forecast under Population Health. </t>
  </si>
  <si>
    <t>The ACO Population Expense tab shows if the CAH will achieve shared savings in projection years 1-5</t>
  </si>
  <si>
    <t>Shows percent of shared savings withheld by Parent ACO</t>
  </si>
  <si>
    <t>In year 2, the CAH's savings rate is greater than their MSR so they will achieve shared savings.</t>
  </si>
  <si>
    <t>Total shared savings achieved by ACO.</t>
  </si>
  <si>
    <t>The shared savings payment will be adjusted based on quality scores --&gt; $1,540,369*80% = 1,232,296</t>
  </si>
  <si>
    <t>CMS will keep 50% of the total shared savings --&gt; 3,080,739*50% = 1,540,369</t>
  </si>
  <si>
    <t>Shared savings is adjusted again based on the % of shared savings going to the Parent ACO</t>
  </si>
  <si>
    <t>Total shared savings amount kept by CAH in year 2</t>
  </si>
  <si>
    <t>General Service Expenses</t>
  </si>
  <si>
    <t>Inpatient Routine Cost Center Expenses</t>
  </si>
  <si>
    <t>Ancillary Service Cost Center Expenses</t>
  </si>
  <si>
    <t>Outpatient Service Cost Center Expenses*</t>
  </si>
  <si>
    <t xml:space="preserve">By using the model, the CAH will be able to compare forecasted revenues and expenses under the </t>
  </si>
  <si>
    <t>The Quality Scores national average is 91% in year 2</t>
  </si>
  <si>
    <t>In year 1, the CAH's savings rate is less than their MSR so shared savings is not achieved</t>
  </si>
  <si>
    <t xml:space="preserve">Prepopulated from year 1, CAH may change in years 2-5 if needed </t>
  </si>
  <si>
    <t xml:space="preserve">Developed by Premier, Inc. with support from the following: </t>
  </si>
  <si>
    <t>Jane Jerzak, CPA, RN, Partner, Wipfli LLP</t>
  </si>
  <si>
    <t>Eric Shell CPA, MBA, Director, Stroudwater Associates</t>
  </si>
  <si>
    <t>Roger Thompson, FHFMA, CPA, Managing Partner, Siem Johnson LLC</t>
  </si>
  <si>
    <t>Spend per beneficiary is prepopulated as national average, but can be changed to regional rate. See Regional Rates tab</t>
  </si>
  <si>
    <t xml:space="preserve">This financial model was developed for Critical Access Hospitals (CAHs) to understand the financial </t>
  </si>
  <si>
    <t>implications of joining an MSSP ACO.</t>
  </si>
  <si>
    <t>The first year quality scores will automatically be 100%</t>
  </si>
  <si>
    <t>Number of beneficiaries in the CAH ACO</t>
  </si>
  <si>
    <t>Number of beneficiaries in the parent ACO</t>
  </si>
  <si>
    <t>EXAMPLE OF SCENARIOS TAB</t>
  </si>
  <si>
    <t>EXAMPLE OF ACO POPULATION EXPENSE TAB</t>
  </si>
  <si>
    <t xml:space="preserve">CAH financial data on this example flows over from inputs on Hospital &amp; Physician Inputs tabs </t>
  </si>
  <si>
    <t>Percent adjustment to spending outside the CAH</t>
  </si>
  <si>
    <t>Please see an example on the "Example - ACO Population Expense" tab</t>
  </si>
  <si>
    <t>Clint MacKinney, MD, MS, Rural Health Value</t>
  </si>
  <si>
    <t xml:space="preserve">  Award No. 5UB7RH25011-05-00, Grant No. UB7RH25011</t>
  </si>
  <si>
    <t>Sponsored and funded by US Department of Health and Human Services</t>
  </si>
  <si>
    <t>If the savings rate is larger than the MSR (Minimum Savings Rate), the CAH will receive shared savings.</t>
  </si>
  <si>
    <t xml:space="preserve">To qualify for shared savings, an ACO must meet or exceed a prescribed MSR that is based on the ACO's number of assigned beneficiaries in the performance year. </t>
  </si>
  <si>
    <t xml:space="preserve">If the data are not available on the Cost Report, utilizing the CAH's trial balance, PS&amp;R, Contractual allowance computations, </t>
  </si>
  <si>
    <t xml:space="preserve">Use Supplemental QRUR (Quality and Resource Use Report) </t>
  </si>
  <si>
    <t xml:space="preserve">if number of beneficiaries is unknown </t>
  </si>
  <si>
    <t>Access QRURs at https://portal.cms.gov</t>
  </si>
  <si>
    <t>The model forecasts the revenue and expenses of a CAH continuing to operate under the status quo versus the CAH joining an ACO</t>
  </si>
  <si>
    <t>The purpose of this financial model is directional and a more in-depth analysis may be necessary prior to pursuing an ACO strategy</t>
  </si>
  <si>
    <r>
      <rPr>
        <u/>
        <sz val="10"/>
        <color theme="1"/>
        <rFont val="Calibri"/>
        <family val="2"/>
        <scheme val="minor"/>
      </rPr>
      <t>Pro Forma - Status Quo</t>
    </r>
    <r>
      <rPr>
        <sz val="10"/>
        <color theme="1"/>
        <rFont val="Calibri"/>
        <family val="2"/>
        <scheme val="minor"/>
      </rPr>
      <t xml:space="preserve">: columns D-H show the CAH's status quo performance for the next 5 years </t>
    </r>
  </si>
  <si>
    <r>
      <rPr>
        <u/>
        <sz val="10"/>
        <color theme="1"/>
        <rFont val="Calibri"/>
        <family val="2"/>
        <scheme val="minor"/>
      </rPr>
      <t>Baseline</t>
    </r>
    <r>
      <rPr>
        <sz val="10"/>
        <color theme="1"/>
        <rFont val="Calibri"/>
        <family val="2"/>
        <scheme val="minor"/>
      </rPr>
      <t xml:space="preserve">: shows the actual data pulled from the cost report (or internal reports such as a statistical report or trial balance) </t>
    </r>
  </si>
  <si>
    <r>
      <rPr>
        <u/>
        <sz val="10"/>
        <color theme="1"/>
        <rFont val="Calibri"/>
        <family val="2"/>
        <scheme val="minor"/>
      </rPr>
      <t>Cumulative Year Variance</t>
    </r>
    <r>
      <rPr>
        <sz val="10"/>
        <color theme="1"/>
        <rFont val="Calibri"/>
        <family val="2"/>
        <scheme val="minor"/>
      </rPr>
      <t>: column R shows the variance between the status quo and joining an ACO</t>
    </r>
  </si>
  <si>
    <r>
      <rPr>
        <u/>
        <sz val="10"/>
        <color theme="1"/>
        <rFont val="Calibri"/>
        <family val="2"/>
        <scheme val="minor"/>
      </rPr>
      <t>ACO Expenses</t>
    </r>
    <r>
      <rPr>
        <sz val="10"/>
        <color theme="1"/>
        <rFont val="Calibri"/>
        <family val="2"/>
        <scheme val="minor"/>
      </rPr>
      <t>: columns L-P, values pulled from ACO Operating Expense tab</t>
    </r>
  </si>
  <si>
    <r>
      <t xml:space="preserve">This tab shows financial projections broken into three sections: </t>
    </r>
    <r>
      <rPr>
        <u/>
        <sz val="10"/>
        <color theme="1"/>
        <rFont val="Calibri"/>
        <family val="2"/>
        <scheme val="minor"/>
      </rPr>
      <t>Consolidated P&amp;L</t>
    </r>
    <r>
      <rPr>
        <sz val="10"/>
        <color theme="1"/>
        <rFont val="Calibri"/>
        <family val="2"/>
        <scheme val="minor"/>
      </rPr>
      <t xml:space="preserve">, the </t>
    </r>
    <r>
      <rPr>
        <u/>
        <sz val="10"/>
        <color theme="1"/>
        <rFont val="Calibri"/>
        <family val="2"/>
        <scheme val="minor"/>
      </rPr>
      <t>Hospital P&amp;L</t>
    </r>
    <r>
      <rPr>
        <sz val="10"/>
        <color theme="1"/>
        <rFont val="Calibri"/>
        <family val="2"/>
        <scheme val="minor"/>
      </rPr>
      <t xml:space="preserve">, and the </t>
    </r>
    <r>
      <rPr>
        <u/>
        <sz val="10"/>
        <color theme="1"/>
        <rFont val="Calibri"/>
        <family val="2"/>
        <scheme val="minor"/>
      </rPr>
      <t>Physician Group P&amp;L</t>
    </r>
  </si>
  <si>
    <t>and the CAH receives 30% of those admissions, then the penetration rate would be 93/1,000 population</t>
  </si>
  <si>
    <t xml:space="preserve">This model is designed to analyze the impact of a Critical Access Hospital (CAH) joining an Accountable Care Organization (ACO) also known as the parent ACO </t>
  </si>
  <si>
    <r>
      <t xml:space="preserve">Penetration Rate definition - </t>
    </r>
    <r>
      <rPr>
        <sz val="9"/>
        <rFont val="Calibri"/>
        <family val="2"/>
        <scheme val="minor"/>
      </rPr>
      <t>the amount of services provided by CAH per 1,000 population in the service area, mixing of market share and use rate</t>
    </r>
  </si>
  <si>
    <t>ACO = Accountable Care Organization</t>
  </si>
  <si>
    <t>Parent ACO = MSSP/ACO that CAH is joining</t>
  </si>
  <si>
    <t>CAH = Critical Access Hospital</t>
  </si>
  <si>
    <t>MSSP = Medicare Shared Savings Program</t>
  </si>
  <si>
    <t>MSR = Minimum Savings Rate</t>
  </si>
  <si>
    <t>QRUR = Quality and Resources Use Report</t>
  </si>
  <si>
    <t>ABBREVIATIONS</t>
  </si>
  <si>
    <t>Hover over input cells for more instructions</t>
  </si>
  <si>
    <t>It will cost $1.6M for this CAH to join and operate this ACO over 5 years - based on columns L-P, line 55</t>
  </si>
  <si>
    <t>Lines 60 &amp; 61 are penetration rate projections staying as is (status quo)</t>
  </si>
  <si>
    <t>Lines 65 &amp; 66 are penetration rate projections as if joining an ACO</t>
  </si>
  <si>
    <t>Line 54 is penetration rate projections staying as is (status quo)</t>
  </si>
  <si>
    <t>Line 55 is penetration rate projections as if joining an ACO</t>
  </si>
  <si>
    <t>Please see line 8 for an explanation of penetration rates.</t>
  </si>
  <si>
    <t>Please see line 7 for an explanation of penetration rates.</t>
  </si>
  <si>
    <t xml:space="preserve">CAH to populate yellow cells with current payers populations and the penetration rate </t>
  </si>
  <si>
    <t>percent changes in population years 1-5 for status quo vs. joining an ACO</t>
  </si>
  <si>
    <t>(ex) If within the CAH service area, 310 Medicare beneficiaries per 1,000 Medicare population are admitted to a hospital</t>
  </si>
  <si>
    <r>
      <rPr>
        <u/>
        <sz val="10"/>
        <color theme="1"/>
        <rFont val="Calibri"/>
        <family val="2"/>
        <scheme val="minor"/>
      </rPr>
      <t>Pro Forma - Joining ACO</t>
    </r>
    <r>
      <rPr>
        <sz val="10"/>
        <color theme="1"/>
        <rFont val="Calibri"/>
        <family val="2"/>
        <scheme val="minor"/>
      </rPr>
      <t xml:space="preserve">: columns L-P show how the CAH is projected to perform if joining an ACO over the next 5 years </t>
    </r>
  </si>
  <si>
    <r>
      <rPr>
        <u/>
        <sz val="10"/>
        <color theme="1"/>
        <rFont val="Calibri"/>
        <family val="2"/>
        <scheme val="minor"/>
      </rPr>
      <t>Shared Savings Payment</t>
    </r>
    <r>
      <rPr>
        <sz val="10"/>
        <color theme="1"/>
        <rFont val="Calibri"/>
        <family val="2"/>
        <scheme val="minor"/>
      </rPr>
      <t xml:space="preserve">: line 49 columns L-P, values pulled from ACO Population Expense tab </t>
    </r>
  </si>
  <si>
    <t>Informational tabs (no inputs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</si>
</sst>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0000"/>
    <numFmt numFmtId="168" formatCode="General_)"/>
    <numFmt numFmtId="169" formatCode="_(* #,##0_);_(* \(#,##0\);_(* &quot;-&quot;?_);_(@_)"/>
    <numFmt numFmtId="170" formatCode="0.000%"/>
    <numFmt numFmtId="171" formatCode="0.000000000000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1F497D"/>
      <name val="Symbol"/>
      <family val="1"/>
      <charset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4" fillId="0" borderId="0"/>
  </cellStyleXfs>
  <cellXfs count="515">
    <xf numFmtId="0" fontId="0" fillId="0" borderId="0" xfId="0"/>
    <xf numFmtId="0" fontId="2" fillId="6" borderId="8" xfId="0" applyNumberFormat="1" applyFont="1" applyFill="1" applyBorder="1" applyAlignment="1" applyProtection="1">
      <alignment horizontal="center" wrapText="1"/>
    </xf>
    <xf numFmtId="0" fontId="0" fillId="7" borderId="0" xfId="0" applyNumberFormat="1" applyFont="1" applyFill="1" applyBorder="1" applyAlignment="1" applyProtection="1"/>
    <xf numFmtId="0" fontId="2" fillId="6" borderId="9" xfId="0" applyNumberFormat="1" applyFont="1" applyFill="1" applyBorder="1" applyAlignment="1" applyProtection="1">
      <alignment horizontal="center" wrapText="1"/>
    </xf>
    <xf numFmtId="0" fontId="3" fillId="8" borderId="9" xfId="0" applyNumberFormat="1" applyFont="1" applyFill="1" applyBorder="1" applyAlignment="1" applyProtection="1">
      <alignment horizontal="left"/>
    </xf>
    <xf numFmtId="167" fontId="3" fillId="8" borderId="9" xfId="0" applyNumberFormat="1" applyFont="1" applyFill="1" applyBorder="1" applyAlignment="1" applyProtection="1">
      <alignment horizontal="left"/>
    </xf>
    <xf numFmtId="8" fontId="3" fillId="8" borderId="9" xfId="0" applyNumberFormat="1" applyFont="1" applyFill="1" applyBorder="1" applyAlignment="1" applyProtection="1">
      <alignment horizontal="center" wrapText="1"/>
    </xf>
    <xf numFmtId="0" fontId="3" fillId="8" borderId="9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/>
    <xf numFmtId="0" fontId="4" fillId="2" borderId="0" xfId="0" applyFont="1" applyFill="1"/>
    <xf numFmtId="0" fontId="6" fillId="3" borderId="6" xfId="0" applyFont="1" applyFill="1" applyBorder="1" applyAlignment="1">
      <alignment horizontal="center"/>
    </xf>
    <xf numFmtId="0" fontId="4" fillId="2" borderId="10" xfId="0" applyFont="1" applyFill="1" applyBorder="1"/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9" fontId="8" fillId="2" borderId="0" xfId="3" applyFont="1" applyFill="1" applyBorder="1"/>
    <xf numFmtId="9" fontId="8" fillId="2" borderId="12" xfId="3" applyFont="1" applyFill="1" applyBorder="1"/>
    <xf numFmtId="165" fontId="4" fillId="2" borderId="10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wrapText="1"/>
    </xf>
    <xf numFmtId="165" fontId="4" fillId="2" borderId="0" xfId="1" applyNumberFormat="1" applyFont="1" applyFill="1" applyBorder="1" applyAlignment="1">
      <alignment wrapText="1"/>
    </xf>
    <xf numFmtId="165" fontId="4" fillId="2" borderId="12" xfId="1" applyNumberFormat="1" applyFont="1" applyFill="1" applyBorder="1" applyAlignment="1">
      <alignment wrapText="1"/>
    </xf>
    <xf numFmtId="9" fontId="8" fillId="2" borderId="15" xfId="3" applyFont="1" applyFill="1" applyBorder="1"/>
    <xf numFmtId="9" fontId="8" fillId="2" borderId="16" xfId="3" applyFont="1" applyFill="1" applyBorder="1"/>
    <xf numFmtId="0" fontId="4" fillId="2" borderId="10" xfId="0" applyFont="1" applyFill="1" applyBorder="1" applyAlignment="1">
      <alignment horizontal="left" indent="1"/>
    </xf>
    <xf numFmtId="166" fontId="4" fillId="2" borderId="10" xfId="3" applyNumberFormat="1" applyFont="1" applyFill="1" applyBorder="1" applyAlignment="1">
      <alignment horizontal="center"/>
    </xf>
    <xf numFmtId="166" fontId="4" fillId="2" borderId="0" xfId="3" applyNumberFormat="1" applyFont="1" applyFill="1" applyBorder="1" applyAlignment="1">
      <alignment horizontal="center"/>
    </xf>
    <xf numFmtId="166" fontId="4" fillId="2" borderId="12" xfId="3" applyNumberFormat="1" applyFont="1" applyFill="1" applyBorder="1" applyAlignment="1">
      <alignment horizontal="center"/>
    </xf>
    <xf numFmtId="0" fontId="8" fillId="2" borderId="0" xfId="0" applyFont="1" applyFill="1"/>
    <xf numFmtId="0" fontId="4" fillId="2" borderId="13" xfId="0" applyFont="1" applyFill="1" applyBorder="1"/>
    <xf numFmtId="165" fontId="4" fillId="2" borderId="13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6" fillId="2" borderId="1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65" fontId="4" fillId="2" borderId="11" xfId="1" applyNumberFormat="1" applyFont="1" applyFill="1" applyBorder="1"/>
    <xf numFmtId="0" fontId="4" fillId="5" borderId="11" xfId="0" applyFont="1" applyFill="1" applyBorder="1"/>
    <xf numFmtId="165" fontId="4" fillId="5" borderId="11" xfId="1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2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164" fontId="4" fillId="2" borderId="10" xfId="2" applyNumberFormat="1" applyFont="1" applyFill="1" applyBorder="1"/>
    <xf numFmtId="166" fontId="4" fillId="2" borderId="10" xfId="3" applyNumberFormat="1" applyFont="1" applyFill="1" applyBorder="1"/>
    <xf numFmtId="166" fontId="4" fillId="2" borderId="0" xfId="3" applyNumberFormat="1" applyFont="1" applyFill="1" applyBorder="1"/>
    <xf numFmtId="166" fontId="4" fillId="2" borderId="12" xfId="3" applyNumberFormat="1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164" fontId="4" fillId="2" borderId="11" xfId="0" applyNumberFormat="1" applyFont="1" applyFill="1" applyBorder="1"/>
    <xf numFmtId="0" fontId="8" fillId="2" borderId="1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0" xfId="0" applyFont="1" applyFill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5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2" borderId="0" xfId="0" applyFont="1" applyFill="1" applyBorder="1"/>
    <xf numFmtId="0" fontId="6" fillId="2" borderId="0" xfId="0" applyFont="1" applyFill="1"/>
    <xf numFmtId="0" fontId="7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 indent="1"/>
    </xf>
    <xf numFmtId="0" fontId="4" fillId="2" borderId="11" xfId="0" applyFont="1" applyFill="1" applyBorder="1" applyAlignment="1">
      <alignment horizontal="center"/>
    </xf>
    <xf numFmtId="165" fontId="4" fillId="9" borderId="11" xfId="1" applyNumberFormat="1" applyFont="1" applyFill="1" applyBorder="1"/>
    <xf numFmtId="165" fontId="4" fillId="9" borderId="10" xfId="1" applyNumberFormat="1" applyFont="1" applyFill="1" applyBorder="1"/>
    <xf numFmtId="165" fontId="4" fillId="9" borderId="0" xfId="1" applyNumberFormat="1" applyFont="1" applyFill="1" applyBorder="1"/>
    <xf numFmtId="165" fontId="4" fillId="9" borderId="12" xfId="1" applyNumberFormat="1" applyFont="1" applyFill="1" applyBorder="1"/>
    <xf numFmtId="0" fontId="7" fillId="2" borderId="10" xfId="0" applyFont="1" applyFill="1" applyBorder="1" applyAlignment="1">
      <alignment wrapText="1"/>
    </xf>
    <xf numFmtId="165" fontId="4" fillId="2" borderId="10" xfId="1" applyNumberFormat="1" applyFont="1" applyFill="1" applyBorder="1"/>
    <xf numFmtId="165" fontId="4" fillId="2" borderId="0" xfId="1" applyNumberFormat="1" applyFont="1" applyFill="1" applyBorder="1"/>
    <xf numFmtId="165" fontId="4" fillId="2" borderId="12" xfId="1" applyNumberFormat="1" applyFont="1" applyFill="1" applyBorder="1"/>
    <xf numFmtId="165" fontId="10" fillId="9" borderId="10" xfId="1" applyNumberFormat="1" applyFont="1" applyFill="1" applyBorder="1"/>
    <xf numFmtId="0" fontId="4" fillId="9" borderId="11" xfId="0" applyFont="1" applyFill="1" applyBorder="1"/>
    <xf numFmtId="0" fontId="4" fillId="9" borderId="10" xfId="0" applyFont="1" applyFill="1" applyBorder="1"/>
    <xf numFmtId="0" fontId="4" fillId="9" borderId="0" xfId="0" applyFont="1" applyFill="1" applyBorder="1"/>
    <xf numFmtId="0" fontId="4" fillId="9" borderId="12" xfId="0" applyFont="1" applyFill="1" applyBorder="1"/>
    <xf numFmtId="0" fontId="8" fillId="2" borderId="11" xfId="0" applyFont="1" applyFill="1" applyBorder="1"/>
    <xf numFmtId="0" fontId="8" fillId="9" borderId="10" xfId="0" applyFont="1" applyFill="1" applyBorder="1"/>
    <xf numFmtId="0" fontId="8" fillId="9" borderId="0" xfId="0" applyFont="1" applyFill="1" applyBorder="1"/>
    <xf numFmtId="0" fontId="8" fillId="9" borderId="12" xfId="0" applyFont="1" applyFill="1" applyBorder="1"/>
    <xf numFmtId="0" fontId="8" fillId="2" borderId="0" xfId="0" applyFont="1" applyFill="1" applyBorder="1"/>
    <xf numFmtId="0" fontId="4" fillId="2" borderId="14" xfId="0" applyFont="1" applyFill="1" applyBorder="1"/>
    <xf numFmtId="165" fontId="4" fillId="2" borderId="13" xfId="1" applyNumberFormat="1" applyFont="1" applyFill="1" applyBorder="1"/>
    <xf numFmtId="165" fontId="4" fillId="2" borderId="16" xfId="1" applyNumberFormat="1" applyFont="1" applyFill="1" applyBorder="1"/>
    <xf numFmtId="165" fontId="4" fillId="9" borderId="5" xfId="0" applyNumberFormat="1" applyFont="1" applyFill="1" applyBorder="1"/>
    <xf numFmtId="165" fontId="4" fillId="9" borderId="7" xfId="0" applyNumberFormat="1" applyFont="1" applyFill="1" applyBorder="1"/>
    <xf numFmtId="165" fontId="4" fillId="9" borderId="8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1" fillId="0" borderId="11" xfId="0" applyFont="1" applyBorder="1"/>
    <xf numFmtId="0" fontId="13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168" fontId="12" fillId="10" borderId="5" xfId="4" applyFont="1" applyFill="1" applyBorder="1" applyAlignment="1">
      <alignment horizontal="center"/>
    </xf>
    <xf numFmtId="0" fontId="11" fillId="10" borderId="6" xfId="0" applyFont="1" applyFill="1" applyBorder="1"/>
    <xf numFmtId="0" fontId="11" fillId="10" borderId="17" xfId="0" applyFont="1" applyFill="1" applyBorder="1"/>
    <xf numFmtId="0" fontId="11" fillId="10" borderId="18" xfId="0" applyFont="1" applyFill="1" applyBorder="1"/>
    <xf numFmtId="0" fontId="11" fillId="10" borderId="19" xfId="0" applyFont="1" applyFill="1" applyBorder="1"/>
    <xf numFmtId="0" fontId="11" fillId="2" borderId="11" xfId="0" applyFont="1" applyFill="1" applyBorder="1"/>
    <xf numFmtId="165" fontId="11" fillId="2" borderId="11" xfId="1" applyNumberFormat="1" applyFont="1" applyFill="1" applyBorder="1"/>
    <xf numFmtId="168" fontId="16" fillId="2" borderId="11" xfId="4" applyFont="1" applyFill="1" applyBorder="1" applyAlignment="1">
      <alignment horizontal="left" indent="1"/>
    </xf>
    <xf numFmtId="166" fontId="11" fillId="2" borderId="0" xfId="3" applyNumberFormat="1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68" fontId="16" fillId="2" borderId="11" xfId="4" applyFont="1" applyFill="1" applyBorder="1" applyAlignment="1">
      <alignment horizontal="left"/>
    </xf>
    <xf numFmtId="168" fontId="16" fillId="2" borderId="11" xfId="4" applyFont="1" applyFill="1" applyBorder="1"/>
    <xf numFmtId="168" fontId="16" fillId="2" borderId="11" xfId="4" applyFont="1" applyFill="1" applyBorder="1" applyAlignment="1">
      <alignment horizontal="left" indent="2"/>
    </xf>
    <xf numFmtId="164" fontId="11" fillId="2" borderId="0" xfId="2" applyNumberFormat="1" applyFont="1" applyFill="1" applyBorder="1"/>
    <xf numFmtId="168" fontId="17" fillId="2" borderId="11" xfId="4" applyFont="1" applyFill="1" applyBorder="1" applyAlignment="1">
      <alignment horizontal="left" indent="2"/>
    </xf>
    <xf numFmtId="168" fontId="12" fillId="2" borderId="11" xfId="4" applyFont="1" applyFill="1" applyBorder="1"/>
    <xf numFmtId="168" fontId="12" fillId="10" borderId="6" xfId="4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2" xfId="0" applyFont="1" applyFill="1" applyBorder="1"/>
    <xf numFmtId="43" fontId="11" fillId="2" borderId="0" xfId="0" applyNumberFormat="1" applyFont="1" applyFill="1" applyBorder="1"/>
    <xf numFmtId="164" fontId="11" fillId="2" borderId="0" xfId="0" applyNumberFormat="1" applyFont="1" applyFill="1"/>
    <xf numFmtId="0" fontId="11" fillId="0" borderId="0" xfId="0" applyFont="1" applyBorder="1"/>
    <xf numFmtId="0" fontId="11" fillId="0" borderId="0" xfId="0" applyFont="1"/>
    <xf numFmtId="164" fontId="19" fillId="2" borderId="10" xfId="2" applyNumberFormat="1" applyFont="1" applyFill="1" applyBorder="1"/>
    <xf numFmtId="164" fontId="19" fillId="2" borderId="0" xfId="2" applyNumberFormat="1" applyFont="1" applyFill="1" applyBorder="1"/>
    <xf numFmtId="164" fontId="19" fillId="2" borderId="12" xfId="2" applyNumberFormat="1" applyFont="1" applyFill="1" applyBorder="1"/>
    <xf numFmtId="0" fontId="6" fillId="3" borderId="6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9" fillId="5" borderId="13" xfId="0" applyFont="1" applyFill="1" applyBorder="1"/>
    <xf numFmtId="9" fontId="8" fillId="5" borderId="15" xfId="3" applyFont="1" applyFill="1" applyBorder="1"/>
    <xf numFmtId="9" fontId="8" fillId="5" borderId="16" xfId="3" applyFont="1" applyFill="1" applyBorder="1"/>
    <xf numFmtId="0" fontId="6" fillId="2" borderId="13" xfId="0" applyFont="1" applyFill="1" applyBorder="1"/>
    <xf numFmtId="0" fontId="4" fillId="5" borderId="17" xfId="0" applyFont="1" applyFill="1" applyBorder="1"/>
    <xf numFmtId="165" fontId="4" fillId="5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9" fontId="8" fillId="2" borderId="11" xfId="3" applyFont="1" applyFill="1" applyBorder="1"/>
    <xf numFmtId="166" fontId="4" fillId="2" borderId="0" xfId="3" applyNumberFormat="1" applyFont="1" applyFill="1"/>
    <xf numFmtId="166" fontId="8" fillId="2" borderId="11" xfId="3" applyNumberFormat="1" applyFont="1" applyFill="1" applyBorder="1"/>
    <xf numFmtId="166" fontId="4" fillId="2" borderId="0" xfId="0" applyNumberFormat="1" applyFont="1" applyFill="1"/>
    <xf numFmtId="165" fontId="4" fillId="2" borderId="0" xfId="0" applyNumberFormat="1" applyFont="1" applyFill="1"/>
    <xf numFmtId="0" fontId="4" fillId="3" borderId="14" xfId="0" applyFont="1" applyFill="1" applyBorder="1"/>
    <xf numFmtId="0" fontId="13" fillId="2" borderId="0" xfId="0" applyFont="1" applyFill="1"/>
    <xf numFmtId="165" fontId="11" fillId="2" borderId="10" xfId="1" applyNumberFormat="1" applyFont="1" applyFill="1" applyBorder="1"/>
    <xf numFmtId="165" fontId="11" fillId="2" borderId="0" xfId="1" applyNumberFormat="1" applyFont="1" applyFill="1" applyBorder="1" applyAlignment="1">
      <alignment horizontal="right" vertical="center"/>
    </xf>
    <xf numFmtId="166" fontId="11" fillId="2" borderId="0" xfId="3" applyNumberFormat="1" applyFont="1" applyFill="1" applyBorder="1" applyAlignment="1">
      <alignment horizontal="right" vertical="center"/>
    </xf>
    <xf numFmtId="165" fontId="13" fillId="4" borderId="10" xfId="1" applyNumberFormat="1" applyFont="1" applyFill="1" applyBorder="1" applyAlignment="1">
      <alignment horizontal="center" vertical="center"/>
    </xf>
    <xf numFmtId="166" fontId="11" fillId="2" borderId="0" xfId="3" applyNumberFormat="1" applyFont="1" applyFill="1" applyBorder="1" applyAlignment="1">
      <alignment horizontal="right"/>
    </xf>
    <xf numFmtId="166" fontId="11" fillId="2" borderId="10" xfId="3" applyNumberFormat="1" applyFont="1" applyFill="1" applyBorder="1" applyAlignment="1">
      <alignment horizontal="right"/>
    </xf>
    <xf numFmtId="165" fontId="11" fillId="2" borderId="13" xfId="1" applyNumberFormat="1" applyFont="1" applyFill="1" applyBorder="1"/>
    <xf numFmtId="165" fontId="18" fillId="2" borderId="15" xfId="1" applyNumberFormat="1" applyFont="1" applyFill="1" applyBorder="1" applyAlignment="1">
      <alignment horizontal="right"/>
    </xf>
    <xf numFmtId="166" fontId="11" fillId="2" borderId="15" xfId="3" applyNumberFormat="1" applyFont="1" applyFill="1" applyBorder="1" applyAlignment="1">
      <alignment horizontal="right"/>
    </xf>
    <xf numFmtId="166" fontId="11" fillId="2" borderId="13" xfId="3" applyNumberFormat="1" applyFont="1" applyFill="1" applyBorder="1" applyAlignment="1">
      <alignment horizontal="right"/>
    </xf>
    <xf numFmtId="0" fontId="11" fillId="2" borderId="15" xfId="0" applyFont="1" applyFill="1" applyBorder="1"/>
    <xf numFmtId="0" fontId="11" fillId="2" borderId="16" xfId="0" applyFont="1" applyFill="1" applyBorder="1"/>
    <xf numFmtId="0" fontId="13" fillId="2" borderId="20" xfId="0" applyFont="1" applyFill="1" applyBorder="1"/>
    <xf numFmtId="0" fontId="13" fillId="2" borderId="17" xfId="0" applyFont="1" applyFill="1" applyBorder="1"/>
    <xf numFmtId="165" fontId="11" fillId="2" borderId="18" xfId="1" applyNumberFormat="1" applyFont="1" applyFill="1" applyBorder="1"/>
    <xf numFmtId="0" fontId="11" fillId="2" borderId="18" xfId="0" applyFont="1" applyFill="1" applyBorder="1"/>
    <xf numFmtId="0" fontId="13" fillId="2" borderId="18" xfId="0" applyFont="1" applyFill="1" applyBorder="1" applyAlignment="1">
      <alignment horizontal="left" indent="1"/>
    </xf>
    <xf numFmtId="0" fontId="11" fillId="2" borderId="19" xfId="0" applyFont="1" applyFill="1" applyBorder="1"/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2" borderId="10" xfId="0" applyFont="1" applyFill="1" applyBorder="1" applyAlignment="1">
      <alignment horizontal="left" indent="1"/>
    </xf>
    <xf numFmtId="165" fontId="11" fillId="2" borderId="0" xfId="1" applyNumberFormat="1" applyFont="1" applyFill="1" applyBorder="1"/>
    <xf numFmtId="165" fontId="11" fillId="2" borderId="0" xfId="0" applyNumberFormat="1" applyFont="1" applyFill="1"/>
    <xf numFmtId="0" fontId="11" fillId="2" borderId="0" xfId="0" applyFont="1" applyFill="1" applyAlignment="1">
      <alignment horizontal="left" indent="1"/>
    </xf>
    <xf numFmtId="165" fontId="4" fillId="2" borderId="11" xfId="0" applyNumberFormat="1" applyFont="1" applyFill="1" applyBorder="1"/>
    <xf numFmtId="164" fontId="4" fillId="2" borderId="11" xfId="2" applyNumberFormat="1" applyFont="1" applyFill="1" applyBorder="1"/>
    <xf numFmtId="164" fontId="4" fillId="2" borderId="0" xfId="0" applyNumberFormat="1" applyFont="1" applyFill="1"/>
    <xf numFmtId="165" fontId="4" fillId="2" borderId="15" xfId="0" applyNumberFormat="1" applyFont="1" applyFill="1" applyBorder="1"/>
    <xf numFmtId="2" fontId="4" fillId="2" borderId="0" xfId="0" applyNumberFormat="1" applyFont="1" applyFill="1"/>
    <xf numFmtId="168" fontId="16" fillId="2" borderId="10" xfId="4" applyFont="1" applyFill="1" applyBorder="1" applyAlignment="1">
      <alignment horizontal="left" indent="2"/>
    </xf>
    <xf numFmtId="168" fontId="16" fillId="2" borderId="10" xfId="4" applyFont="1" applyFill="1" applyBorder="1"/>
    <xf numFmtId="168" fontId="17" fillId="2" borderId="10" xfId="4" applyFont="1" applyFill="1" applyBorder="1" applyAlignment="1">
      <alignment horizontal="left" indent="2"/>
    </xf>
    <xf numFmtId="168" fontId="16" fillId="2" borderId="13" xfId="4" applyFont="1" applyFill="1" applyBorder="1" applyAlignment="1">
      <alignment horizontal="left"/>
    </xf>
    <xf numFmtId="165" fontId="11" fillId="2" borderId="14" xfId="1" applyNumberFormat="1" applyFont="1" applyFill="1" applyBorder="1"/>
    <xf numFmtId="164" fontId="16" fillId="2" borderId="10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2" borderId="11" xfId="0" applyFont="1" applyFill="1" applyBorder="1"/>
    <xf numFmtId="164" fontId="19" fillId="2" borderId="1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4" fontId="19" fillId="2" borderId="12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166" fontId="16" fillId="2" borderId="10" xfId="3" applyNumberFormat="1" applyFont="1" applyFill="1" applyBorder="1"/>
    <xf numFmtId="166" fontId="16" fillId="2" borderId="0" xfId="3" applyNumberFormat="1" applyFont="1" applyFill="1" applyBorder="1"/>
    <xf numFmtId="166" fontId="16" fillId="2" borderId="12" xfId="3" applyNumberFormat="1" applyFont="1" applyFill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/>
    <xf numFmtId="164" fontId="16" fillId="0" borderId="10" xfId="0" applyNumberFormat="1" applyFont="1" applyBorder="1" applyAlignment="1">
      <alignment horizontal="center"/>
    </xf>
    <xf numFmtId="165" fontId="16" fillId="2" borderId="10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165" fontId="16" fillId="2" borderId="12" xfId="0" applyNumberFormat="1" applyFont="1" applyFill="1" applyBorder="1" applyAlignment="1">
      <alignment horizontal="center"/>
    </xf>
    <xf numFmtId="165" fontId="16" fillId="2" borderId="13" xfId="0" applyNumberFormat="1" applyFont="1" applyFill="1" applyBorder="1" applyAlignment="1">
      <alignment horizontal="center"/>
    </xf>
    <xf numFmtId="165" fontId="16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center"/>
    </xf>
    <xf numFmtId="0" fontId="16" fillId="10" borderId="6" xfId="0" applyFont="1" applyFill="1" applyBorder="1"/>
    <xf numFmtId="0" fontId="16" fillId="10" borderId="10" xfId="0" applyFont="1" applyFill="1" applyBorder="1"/>
    <xf numFmtId="0" fontId="16" fillId="10" borderId="0" xfId="0" applyFont="1" applyFill="1" applyBorder="1"/>
    <xf numFmtId="0" fontId="16" fillId="10" borderId="12" xfId="0" applyFont="1" applyFill="1" applyBorder="1"/>
    <xf numFmtId="164" fontId="16" fillId="10" borderId="6" xfId="0" applyNumberFormat="1" applyFont="1" applyFill="1" applyBorder="1"/>
    <xf numFmtId="164" fontId="16" fillId="10" borderId="10" xfId="0" applyNumberFormat="1" applyFont="1" applyFill="1" applyBorder="1"/>
    <xf numFmtId="164" fontId="16" fillId="10" borderId="0" xfId="0" applyNumberFormat="1" applyFont="1" applyFill="1" applyBorder="1"/>
    <xf numFmtId="164" fontId="16" fillId="10" borderId="12" xfId="0" applyNumberFormat="1" applyFont="1" applyFill="1" applyBorder="1"/>
    <xf numFmtId="164" fontId="16" fillId="2" borderId="17" xfId="2" applyNumberFormat="1" applyFont="1" applyFill="1" applyBorder="1"/>
    <xf numFmtId="164" fontId="16" fillId="2" borderId="17" xfId="0" applyNumberFormat="1" applyFont="1" applyFill="1" applyBorder="1"/>
    <xf numFmtId="164" fontId="16" fillId="2" borderId="18" xfId="0" applyNumberFormat="1" applyFont="1" applyFill="1" applyBorder="1"/>
    <xf numFmtId="164" fontId="16" fillId="2" borderId="19" xfId="0" applyNumberFormat="1" applyFont="1" applyFill="1" applyBorder="1"/>
    <xf numFmtId="164" fontId="16" fillId="2" borderId="10" xfId="2" applyNumberFormat="1" applyFont="1" applyFill="1" applyBorder="1"/>
    <xf numFmtId="164" fontId="16" fillId="2" borderId="0" xfId="2" applyNumberFormat="1" applyFont="1" applyFill="1" applyBorder="1"/>
    <xf numFmtId="164" fontId="16" fillId="2" borderId="12" xfId="2" applyNumberFormat="1" applyFont="1" applyFill="1" applyBorder="1"/>
    <xf numFmtId="0" fontId="16" fillId="2" borderId="0" xfId="0" applyFont="1" applyFill="1" applyBorder="1"/>
    <xf numFmtId="164" fontId="16" fillId="2" borderId="10" xfId="0" applyNumberFormat="1" applyFont="1" applyFill="1" applyBorder="1"/>
    <xf numFmtId="165" fontId="16" fillId="2" borderId="10" xfId="1" applyNumberFormat="1" applyFont="1" applyFill="1" applyBorder="1"/>
    <xf numFmtId="165" fontId="16" fillId="2" borderId="13" xfId="1" applyNumberFormat="1" applyFont="1" applyFill="1" applyBorder="1"/>
    <xf numFmtId="165" fontId="16" fillId="2" borderId="15" xfId="1" applyNumberFormat="1" applyFont="1" applyFill="1" applyBorder="1"/>
    <xf numFmtId="165" fontId="16" fillId="2" borderId="16" xfId="1" applyNumberFormat="1" applyFont="1" applyFill="1" applyBorder="1"/>
    <xf numFmtId="164" fontId="16" fillId="10" borderId="5" xfId="0" applyNumberFormat="1" applyFont="1" applyFill="1" applyBorder="1"/>
    <xf numFmtId="164" fontId="16" fillId="2" borderId="11" xfId="0" applyNumberFormat="1" applyFont="1" applyFill="1" applyBorder="1"/>
    <xf numFmtId="164" fontId="16" fillId="2" borderId="0" xfId="0" applyNumberFormat="1" applyFont="1" applyFill="1" applyBorder="1"/>
    <xf numFmtId="164" fontId="16" fillId="2" borderId="12" xfId="0" applyNumberFormat="1" applyFont="1" applyFill="1" applyBorder="1"/>
    <xf numFmtId="0" fontId="16" fillId="2" borderId="10" xfId="0" applyFont="1" applyFill="1" applyBorder="1"/>
    <xf numFmtId="0" fontId="16" fillId="2" borderId="12" xfId="0" applyFont="1" applyFill="1" applyBorder="1"/>
    <xf numFmtId="164" fontId="4" fillId="2" borderId="15" xfId="0" applyNumberFormat="1" applyFont="1" applyFill="1" applyBorder="1"/>
    <xf numFmtId="0" fontId="11" fillId="2" borderId="0" xfId="0" quotePrefix="1" applyFont="1" applyFill="1" applyBorder="1"/>
    <xf numFmtId="165" fontId="11" fillId="2" borderId="0" xfId="0" applyNumberFormat="1" applyFont="1" applyFill="1" applyBorder="1"/>
    <xf numFmtId="165" fontId="11" fillId="2" borderId="15" xfId="1" applyNumberFormat="1" applyFont="1" applyFill="1" applyBorder="1"/>
    <xf numFmtId="0" fontId="13" fillId="2" borderId="0" xfId="0" applyFont="1" applyFill="1" applyBorder="1"/>
    <xf numFmtId="0" fontId="6" fillId="2" borderId="20" xfId="0" applyFont="1" applyFill="1" applyBorder="1"/>
    <xf numFmtId="0" fontId="4" fillId="2" borderId="0" xfId="0" quotePrefix="1" applyFont="1" applyFill="1" applyBorder="1"/>
    <xf numFmtId="0" fontId="4" fillId="2" borderId="20" xfId="0" applyFont="1" applyFill="1" applyBorder="1"/>
    <xf numFmtId="0" fontId="4" fillId="2" borderId="11" xfId="0" applyFont="1" applyFill="1" applyBorder="1" applyAlignment="1">
      <alignment horizontal="left" indent="1"/>
    </xf>
    <xf numFmtId="0" fontId="4" fillId="2" borderId="14" xfId="0" applyFont="1" applyFill="1" applyBorder="1" applyAlignment="1">
      <alignment horizontal="left" indent="1"/>
    </xf>
    <xf numFmtId="0" fontId="20" fillId="2" borderId="0" xfId="0" applyFont="1" applyFill="1" applyBorder="1"/>
    <xf numFmtId="0" fontId="6" fillId="3" borderId="20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9" fontId="4" fillId="2" borderId="11" xfId="0" applyNumberFormat="1" applyFont="1" applyFill="1" applyBorder="1"/>
    <xf numFmtId="166" fontId="4" fillId="2" borderId="10" xfId="3" applyNumberFormat="1" applyFont="1" applyFill="1" applyBorder="1" applyAlignment="1">
      <alignment horizontal="center" wrapText="1"/>
    </xf>
    <xf numFmtId="166" fontId="4" fillId="2" borderId="12" xfId="3" applyNumberFormat="1" applyFont="1" applyFill="1" applyBorder="1" applyAlignment="1">
      <alignment horizontal="center" wrapText="1"/>
    </xf>
    <xf numFmtId="166" fontId="4" fillId="2" borderId="0" xfId="0" applyNumberFormat="1" applyFont="1" applyFill="1" applyBorder="1"/>
    <xf numFmtId="9" fontId="4" fillId="2" borderId="11" xfId="3" applyFont="1" applyFill="1" applyBorder="1"/>
    <xf numFmtId="165" fontId="4" fillId="2" borderId="0" xfId="0" applyNumberFormat="1" applyFont="1" applyFill="1" applyBorder="1"/>
    <xf numFmtId="169" fontId="4" fillId="2" borderId="0" xfId="0" applyNumberFormat="1" applyFont="1" applyFill="1" applyBorder="1"/>
    <xf numFmtId="164" fontId="4" fillId="2" borderId="0" xfId="2" applyNumberFormat="1" applyFont="1" applyFill="1" applyBorder="1"/>
    <xf numFmtId="164" fontId="4" fillId="2" borderId="12" xfId="2" applyNumberFormat="1" applyFont="1" applyFill="1" applyBorder="1"/>
    <xf numFmtId="164" fontId="6" fillId="2" borderId="11" xfId="2" applyNumberFormat="1" applyFont="1" applyFill="1" applyBorder="1"/>
    <xf numFmtId="164" fontId="6" fillId="2" borderId="0" xfId="2" applyNumberFormat="1" applyFont="1" applyFill="1" applyBorder="1"/>
    <xf numFmtId="164" fontId="6" fillId="2" borderId="12" xfId="2" applyNumberFormat="1" applyFont="1" applyFill="1" applyBorder="1"/>
    <xf numFmtId="164" fontId="6" fillId="2" borderId="0" xfId="0" applyNumberFormat="1" applyFont="1" applyFill="1" applyBorder="1"/>
    <xf numFmtId="164" fontId="6" fillId="2" borderId="22" xfId="2" applyNumberFormat="1" applyFont="1" applyFill="1" applyBorder="1"/>
    <xf numFmtId="164" fontId="6" fillId="2" borderId="4" xfId="2" applyNumberFormat="1" applyFont="1" applyFill="1" applyBorder="1"/>
    <xf numFmtId="164" fontId="6" fillId="2" borderId="21" xfId="2" applyNumberFormat="1" applyFont="1" applyFill="1" applyBorder="1"/>
    <xf numFmtId="0" fontId="4" fillId="2" borderId="0" xfId="0" applyFont="1" applyFill="1" applyBorder="1" applyAlignment="1">
      <alignment horizontal="left" indent="1"/>
    </xf>
    <xf numFmtId="0" fontId="8" fillId="2" borderId="10" xfId="0" applyFont="1" applyFill="1" applyBorder="1" applyAlignment="1">
      <alignment horizontal="left"/>
    </xf>
    <xf numFmtId="164" fontId="6" fillId="2" borderId="22" xfId="0" applyNumberFormat="1" applyFont="1" applyFill="1" applyBorder="1"/>
    <xf numFmtId="164" fontId="6" fillId="2" borderId="4" xfId="0" applyNumberFormat="1" applyFont="1" applyFill="1" applyBorder="1"/>
    <xf numFmtId="164" fontId="6" fillId="2" borderId="21" xfId="0" applyNumberFormat="1" applyFont="1" applyFill="1" applyBorder="1"/>
    <xf numFmtId="0" fontId="8" fillId="2" borderId="13" xfId="0" applyFont="1" applyFill="1" applyBorder="1" applyAlignment="1">
      <alignment horizontal="left"/>
    </xf>
    <xf numFmtId="9" fontId="4" fillId="2" borderId="14" xfId="3" applyFont="1" applyFill="1" applyBorder="1" applyAlignment="1">
      <alignment horizontal="center"/>
    </xf>
    <xf numFmtId="9" fontId="4" fillId="2" borderId="15" xfId="3" applyFont="1" applyFill="1" applyBorder="1" applyAlignment="1">
      <alignment horizontal="center"/>
    </xf>
    <xf numFmtId="9" fontId="4" fillId="2" borderId="16" xfId="3" applyFont="1" applyFill="1" applyBorder="1" applyAlignment="1">
      <alignment horizontal="center"/>
    </xf>
    <xf numFmtId="0" fontId="5" fillId="2" borderId="0" xfId="0" applyFont="1" applyFill="1" applyBorder="1"/>
    <xf numFmtId="0" fontId="6" fillId="2" borderId="14" xfId="0" applyFont="1" applyFill="1" applyBorder="1"/>
    <xf numFmtId="0" fontId="20" fillId="2" borderId="0" xfId="0" applyFont="1" applyFill="1" applyBorder="1" applyAlignment="1">
      <alignment horizontal="center" wrapText="1"/>
    </xf>
    <xf numFmtId="9" fontId="5" fillId="2" borderId="0" xfId="3" applyFont="1" applyFill="1" applyBorder="1"/>
    <xf numFmtId="164" fontId="5" fillId="2" borderId="0" xfId="0" applyNumberFormat="1" applyFont="1" applyFill="1" applyBorder="1"/>
    <xf numFmtId="9" fontId="5" fillId="2" borderId="14" xfId="3" applyFont="1" applyFill="1" applyBorder="1"/>
    <xf numFmtId="165" fontId="13" fillId="2" borderId="0" xfId="0" applyNumberFormat="1" applyFont="1" applyFill="1" applyBorder="1"/>
    <xf numFmtId="166" fontId="13" fillId="2" borderId="0" xfId="3" applyNumberFormat="1" applyFont="1" applyFill="1" applyBorder="1"/>
    <xf numFmtId="0" fontId="13" fillId="2" borderId="13" xfId="0" applyFont="1" applyFill="1" applyBorder="1" applyAlignment="1">
      <alignment horizontal="left" indent="1"/>
    </xf>
    <xf numFmtId="164" fontId="11" fillId="2" borderId="15" xfId="2" applyNumberFormat="1" applyFont="1" applyFill="1" applyBorder="1"/>
    <xf numFmtId="166" fontId="11" fillId="2" borderId="15" xfId="3" applyNumberFormat="1" applyFont="1" applyFill="1" applyBorder="1"/>
    <xf numFmtId="0" fontId="13" fillId="2" borderId="15" xfId="0" applyFont="1" applyFill="1" applyBorder="1" applyAlignment="1">
      <alignment horizontal="left" indent="1"/>
    </xf>
    <xf numFmtId="9" fontId="13" fillId="2" borderId="0" xfId="3" applyFont="1" applyFill="1" applyBorder="1"/>
    <xf numFmtId="0" fontId="0" fillId="2" borderId="0" xfId="0" applyFont="1" applyFill="1"/>
    <xf numFmtId="0" fontId="0" fillId="4" borderId="0" xfId="0" applyFont="1" applyFill="1"/>
    <xf numFmtId="0" fontId="0" fillId="13" borderId="0" xfId="0" applyFont="1" applyFill="1"/>
    <xf numFmtId="0" fontId="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8" fontId="16" fillId="2" borderId="10" xfId="4" applyFont="1" applyFill="1" applyBorder="1" applyAlignment="1">
      <alignment horizontal="left" indent="1"/>
    </xf>
    <xf numFmtId="165" fontId="16" fillId="2" borderId="0" xfId="1" applyNumberFormat="1" applyFont="1" applyFill="1" applyBorder="1"/>
    <xf numFmtId="165" fontId="16" fillId="2" borderId="12" xfId="1" applyNumberFormat="1" applyFont="1" applyFill="1" applyBorder="1"/>
    <xf numFmtId="0" fontId="6" fillId="4" borderId="5" xfId="0" applyFont="1" applyFill="1" applyBorder="1"/>
    <xf numFmtId="0" fontId="6" fillId="4" borderId="20" xfId="0" applyFont="1" applyFill="1" applyBorder="1"/>
    <xf numFmtId="0" fontId="22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65" fontId="11" fillId="2" borderId="0" xfId="1" applyNumberFormat="1" applyFont="1" applyFill="1"/>
    <xf numFmtId="164" fontId="11" fillId="2" borderId="0" xfId="0" applyNumberFormat="1" applyFont="1" applyFill="1" applyBorder="1"/>
    <xf numFmtId="9" fontId="11" fillId="2" borderId="0" xfId="3" applyFont="1" applyFill="1" applyBorder="1"/>
    <xf numFmtId="166" fontId="11" fillId="2" borderId="12" xfId="3" applyNumberFormat="1" applyFont="1" applyFill="1" applyBorder="1"/>
    <xf numFmtId="164" fontId="11" fillId="2" borderId="12" xfId="2" applyNumberFormat="1" applyFont="1" applyFill="1" applyBorder="1"/>
    <xf numFmtId="164" fontId="15" fillId="2" borderId="12" xfId="2" applyNumberFormat="1" applyFont="1" applyFill="1" applyBorder="1"/>
    <xf numFmtId="164" fontId="15" fillId="13" borderId="12" xfId="2" applyNumberFormat="1" applyFont="1" applyFill="1" applyBorder="1"/>
    <xf numFmtId="166" fontId="11" fillId="4" borderId="12" xfId="3" applyNumberFormat="1" applyFont="1" applyFill="1" applyBorder="1"/>
    <xf numFmtId="0" fontId="0" fillId="2" borderId="0" xfId="0" applyFont="1" applyFill="1" applyBorder="1"/>
    <xf numFmtId="0" fontId="0" fillId="2" borderId="0" xfId="0" applyFont="1" applyFill="1" applyAlignment="1">
      <alignment horizontal="right"/>
    </xf>
    <xf numFmtId="0" fontId="11" fillId="2" borderId="0" xfId="0" applyFont="1" applyFill="1" applyBorder="1" applyAlignment="1"/>
    <xf numFmtId="0" fontId="25" fillId="2" borderId="0" xfId="0" applyFont="1" applyFill="1" applyBorder="1"/>
    <xf numFmtId="0" fontId="12" fillId="3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indent="1"/>
    </xf>
    <xf numFmtId="0" fontId="24" fillId="2" borderId="0" xfId="0" applyFont="1" applyFill="1" applyAlignment="1">
      <alignment horizontal="left" vertical="center" indent="5"/>
    </xf>
    <xf numFmtId="0" fontId="23" fillId="2" borderId="0" xfId="0" applyFont="1" applyFill="1" applyAlignment="1">
      <alignment horizontal="center"/>
    </xf>
    <xf numFmtId="0" fontId="23" fillId="2" borderId="0" xfId="0" applyFont="1" applyFill="1"/>
    <xf numFmtId="165" fontId="4" fillId="2" borderId="0" xfId="1" applyNumberFormat="1" applyFont="1" applyFill="1"/>
    <xf numFmtId="165" fontId="11" fillId="2" borderId="0" xfId="1" quotePrefix="1" applyNumberFormat="1" applyFont="1" applyFill="1"/>
    <xf numFmtId="165" fontId="18" fillId="2" borderId="0" xfId="1" applyNumberFormat="1" applyFont="1" applyFill="1"/>
    <xf numFmtId="166" fontId="16" fillId="2" borderId="0" xfId="3" applyNumberFormat="1" applyFont="1" applyFill="1" applyBorder="1" applyAlignment="1">
      <alignment horizontal="center" vertical="center"/>
    </xf>
    <xf numFmtId="166" fontId="16" fillId="2" borderId="12" xfId="3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/>
    <xf numFmtId="165" fontId="4" fillId="2" borderId="6" xfId="0" applyNumberFormat="1" applyFont="1" applyFill="1" applyBorder="1"/>
    <xf numFmtId="165" fontId="4" fillId="2" borderId="7" xfId="0" applyNumberFormat="1" applyFont="1" applyFill="1" applyBorder="1"/>
    <xf numFmtId="165" fontId="4" fillId="2" borderId="8" xfId="0" applyNumberFormat="1" applyFont="1" applyFill="1" applyBorder="1"/>
    <xf numFmtId="0" fontId="11" fillId="2" borderId="0" xfId="0" quotePrefix="1" applyFont="1" applyFill="1"/>
    <xf numFmtId="0" fontId="0" fillId="2" borderId="0" xfId="0" applyFont="1" applyFill="1" applyAlignment="1">
      <alignment horizontal="left" vertical="center"/>
    </xf>
    <xf numFmtId="9" fontId="11" fillId="2" borderId="11" xfId="3" applyFont="1" applyFill="1" applyBorder="1"/>
    <xf numFmtId="0" fontId="4" fillId="2" borderId="0" xfId="0" quotePrefix="1" applyFont="1" applyFill="1"/>
    <xf numFmtId="165" fontId="4" fillId="2" borderId="5" xfId="1" applyNumberFormat="1" applyFont="1" applyFill="1" applyBorder="1"/>
    <xf numFmtId="165" fontId="4" fillId="2" borderId="6" xfId="1" applyNumberFormat="1" applyFont="1" applyFill="1" applyBorder="1"/>
    <xf numFmtId="165" fontId="4" fillId="2" borderId="7" xfId="1" applyNumberFormat="1" applyFont="1" applyFill="1" applyBorder="1"/>
    <xf numFmtId="165" fontId="4" fillId="2" borderId="8" xfId="1" applyNumberFormat="1" applyFont="1" applyFill="1" applyBorder="1"/>
    <xf numFmtId="165" fontId="8" fillId="9" borderId="11" xfId="1" applyNumberFormat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12" borderId="0" xfId="0" applyFont="1" applyFill="1"/>
    <xf numFmtId="0" fontId="0" fillId="14" borderId="0" xfId="0" applyFont="1" applyFill="1"/>
    <xf numFmtId="166" fontId="11" fillId="13" borderId="12" xfId="3" applyNumberFormat="1" applyFont="1" applyFill="1" applyBorder="1"/>
    <xf numFmtId="165" fontId="13" fillId="13" borderId="10" xfId="1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13" borderId="0" xfId="0" applyFont="1" applyFill="1" applyBorder="1"/>
    <xf numFmtId="0" fontId="0" fillId="12" borderId="0" xfId="0" applyFont="1" applyFill="1" applyBorder="1"/>
    <xf numFmtId="0" fontId="0" fillId="14" borderId="0" xfId="0" applyFont="1" applyFill="1" applyBorder="1"/>
    <xf numFmtId="0" fontId="22" fillId="2" borderId="0" xfId="0" applyFont="1" applyFill="1" applyBorder="1"/>
    <xf numFmtId="164" fontId="11" fillId="2" borderId="12" xfId="0" applyNumberFormat="1" applyFont="1" applyFill="1" applyBorder="1"/>
    <xf numFmtId="9" fontId="11" fillId="4" borderId="12" xfId="3" applyFont="1" applyFill="1" applyBorder="1"/>
    <xf numFmtId="164" fontId="11" fillId="2" borderId="16" xfId="2" applyNumberFormat="1" applyFont="1" applyFill="1" applyBorder="1"/>
    <xf numFmtId="0" fontId="21" fillId="2" borderId="0" xfId="0" applyFont="1" applyFill="1" applyBorder="1" applyAlignment="1">
      <alignment horizontal="center"/>
    </xf>
    <xf numFmtId="165" fontId="11" fillId="2" borderId="12" xfId="1" applyNumberFormat="1" applyFont="1" applyFill="1" applyBorder="1"/>
    <xf numFmtId="9" fontId="11" fillId="13" borderId="12" xfId="3" applyFont="1" applyFill="1" applyBorder="1"/>
    <xf numFmtId="0" fontId="11" fillId="2" borderId="13" xfId="0" applyFont="1" applyFill="1" applyBorder="1"/>
    <xf numFmtId="0" fontId="12" fillId="10" borderId="5" xfId="0" applyFont="1" applyFill="1" applyBorder="1"/>
    <xf numFmtId="0" fontId="13" fillId="10" borderId="6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left"/>
    </xf>
    <xf numFmtId="166" fontId="11" fillId="2" borderId="0" xfId="3" applyNumberFormat="1" applyFont="1" applyFill="1"/>
    <xf numFmtId="0" fontId="0" fillId="2" borderId="0" xfId="0" applyFont="1" applyFill="1" applyAlignment="1">
      <alignment horizontal="left" indent="1"/>
    </xf>
    <xf numFmtId="164" fontId="11" fillId="2" borderId="11" xfId="2" applyNumberFormat="1" applyFont="1" applyFill="1" applyBorder="1"/>
    <xf numFmtId="0" fontId="16" fillId="2" borderId="0" xfId="0" applyFont="1" applyFill="1" applyAlignment="1">
      <alignment horizontal="left" indent="1"/>
    </xf>
    <xf numFmtId="9" fontId="11" fillId="2" borderId="0" xfId="3" applyFont="1" applyFill="1"/>
    <xf numFmtId="9" fontId="11" fillId="2" borderId="0" xfId="3" applyNumberFormat="1" applyFont="1" applyFill="1"/>
    <xf numFmtId="0" fontId="11" fillId="2" borderId="0" xfId="0" applyFont="1" applyFill="1" applyAlignment="1">
      <alignment horizontal="left"/>
    </xf>
    <xf numFmtId="0" fontId="11" fillId="15" borderId="0" xfId="0" applyFont="1" applyFill="1"/>
    <xf numFmtId="164" fontId="11" fillId="15" borderId="0" xfId="0" applyNumberFormat="1" applyFont="1" applyFill="1"/>
    <xf numFmtId="9" fontId="11" fillId="15" borderId="0" xfId="3" applyNumberFormat="1" applyFont="1" applyFill="1"/>
    <xf numFmtId="43" fontId="11" fillId="2" borderId="0" xfId="0" applyNumberFormat="1" applyFont="1" applyFill="1"/>
    <xf numFmtId="0" fontId="27" fillId="2" borderId="0" xfId="0" applyFont="1" applyFill="1"/>
    <xf numFmtId="44" fontId="4" fillId="2" borderId="0" xfId="0" applyNumberFormat="1" applyFont="1" applyFill="1" applyBorder="1"/>
    <xf numFmtId="164" fontId="4" fillId="2" borderId="0" xfId="0" applyNumberFormat="1" applyFont="1" applyFill="1" applyBorder="1"/>
    <xf numFmtId="9" fontId="4" fillId="2" borderId="0" xfId="3" applyFont="1" applyFill="1" applyBorder="1"/>
    <xf numFmtId="44" fontId="4" fillId="2" borderId="0" xfId="2" applyNumberFormat="1" applyFont="1" applyFill="1" applyBorder="1"/>
    <xf numFmtId="10" fontId="4" fillId="2" borderId="0" xfId="3" applyNumberFormat="1" applyFont="1" applyFill="1"/>
    <xf numFmtId="44" fontId="4" fillId="2" borderId="0" xfId="0" applyNumberFormat="1" applyFont="1" applyFill="1"/>
    <xf numFmtId="44" fontId="11" fillId="2" borderId="12" xfId="2" applyNumberFormat="1" applyFont="1" applyFill="1" applyBorder="1"/>
    <xf numFmtId="0" fontId="0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0" fontId="4" fillId="2" borderId="0" xfId="3" applyNumberFormat="1" applyFont="1" applyFill="1" applyBorder="1"/>
    <xf numFmtId="170" fontId="4" fillId="2" borderId="0" xfId="3" applyNumberFormat="1" applyFont="1" applyFill="1" applyBorder="1"/>
    <xf numFmtId="9" fontId="4" fillId="13" borderId="11" xfId="3" applyFont="1" applyFill="1" applyBorder="1"/>
    <xf numFmtId="164" fontId="28" fillId="2" borderId="11" xfId="2" applyNumberFormat="1" applyFont="1" applyFill="1" applyBorder="1"/>
    <xf numFmtId="164" fontId="28" fillId="2" borderId="10" xfId="2" applyNumberFormat="1" applyFont="1" applyFill="1" applyBorder="1"/>
    <xf numFmtId="165" fontId="28" fillId="2" borderId="11" xfId="0" applyNumberFormat="1" applyFont="1" applyFill="1" applyBorder="1"/>
    <xf numFmtId="164" fontId="6" fillId="2" borderId="16" xfId="0" applyNumberFormat="1" applyFont="1" applyFill="1" applyBorder="1"/>
    <xf numFmtId="164" fontId="28" fillId="2" borderId="12" xfId="2" applyNumberFormat="1" applyFont="1" applyFill="1" applyBorder="1"/>
    <xf numFmtId="164" fontId="28" fillId="2" borderId="0" xfId="2" applyNumberFormat="1" applyFont="1" applyFill="1" applyBorder="1"/>
    <xf numFmtId="164" fontId="6" fillId="2" borderId="15" xfId="0" applyNumberFormat="1" applyFont="1" applyFill="1" applyBorder="1"/>
    <xf numFmtId="164" fontId="6" fillId="2" borderId="14" xfId="0" applyNumberFormat="1" applyFont="1" applyFill="1" applyBorder="1"/>
    <xf numFmtId="165" fontId="6" fillId="2" borderId="11" xfId="1" applyNumberFormat="1" applyFont="1" applyFill="1" applyBorder="1"/>
    <xf numFmtId="165" fontId="28" fillId="2" borderId="10" xfId="1" applyNumberFormat="1" applyFont="1" applyFill="1" applyBorder="1"/>
    <xf numFmtId="165" fontId="28" fillId="2" borderId="12" xfId="1" applyNumberFormat="1" applyFont="1" applyFill="1" applyBorder="1"/>
    <xf numFmtId="165" fontId="6" fillId="2" borderId="10" xfId="1" applyNumberFormat="1" applyFont="1" applyFill="1" applyBorder="1"/>
    <xf numFmtId="165" fontId="6" fillId="2" borderId="12" xfId="1" applyNumberFormat="1" applyFont="1" applyFill="1" applyBorder="1"/>
    <xf numFmtId="171" fontId="4" fillId="2" borderId="0" xfId="0" applyNumberFormat="1" applyFont="1" applyFill="1" applyBorder="1"/>
    <xf numFmtId="43" fontId="4" fillId="2" borderId="0" xfId="0" applyNumberFormat="1" applyFont="1" applyFill="1" applyBorder="1"/>
    <xf numFmtId="0" fontId="0" fillId="2" borderId="0" xfId="0" applyFont="1" applyFill="1" applyAlignment="1">
      <alignment horizontal="left"/>
    </xf>
    <xf numFmtId="0" fontId="0" fillId="2" borderId="0" xfId="0" applyFill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0" xfId="0" applyBorder="1"/>
    <xf numFmtId="0" fontId="29" fillId="2" borderId="0" xfId="0" applyFont="1" applyFill="1" applyBorder="1"/>
    <xf numFmtId="0" fontId="11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wrapText="1" indent="1"/>
    </xf>
    <xf numFmtId="0" fontId="27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11" fillId="2" borderId="0" xfId="0" applyFont="1" applyFill="1" applyAlignment="1"/>
    <xf numFmtId="0" fontId="29" fillId="2" borderId="0" xfId="0" applyFont="1" applyFill="1"/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 wrapText="1"/>
    </xf>
    <xf numFmtId="0" fontId="31" fillId="2" borderId="0" xfId="0" applyFont="1" applyFill="1" applyBorder="1"/>
    <xf numFmtId="166" fontId="31" fillId="2" borderId="0" xfId="3" applyNumberFormat="1" applyFont="1" applyFill="1" applyBorder="1"/>
    <xf numFmtId="0" fontId="31" fillId="2" borderId="0" xfId="0" applyFont="1" applyFill="1"/>
    <xf numFmtId="0" fontId="32" fillId="2" borderId="0" xfId="0" applyFont="1" applyFill="1" applyBorder="1"/>
    <xf numFmtId="0" fontId="33" fillId="2" borderId="0" xfId="0" applyFont="1" applyFill="1" applyBorder="1"/>
    <xf numFmtId="0" fontId="34" fillId="2" borderId="18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/>
    </xf>
    <xf numFmtId="0" fontId="30" fillId="2" borderId="0" xfId="0" applyFont="1" applyFill="1" applyBorder="1" applyAlignment="1"/>
    <xf numFmtId="0" fontId="3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64" fontId="16" fillId="2" borderId="0" xfId="0" applyNumberFormat="1" applyFont="1" applyFill="1"/>
    <xf numFmtId="0" fontId="16" fillId="2" borderId="19" xfId="0" applyFont="1" applyFill="1" applyBorder="1"/>
    <xf numFmtId="164" fontId="19" fillId="13" borderId="12" xfId="2" applyNumberFormat="1" applyFont="1" applyFill="1" applyBorder="1"/>
    <xf numFmtId="164" fontId="16" fillId="2" borderId="16" xfId="2" applyNumberFormat="1" applyFont="1" applyFill="1" applyBorder="1"/>
    <xf numFmtId="44" fontId="16" fillId="2" borderId="12" xfId="2" applyNumberFormat="1" applyFont="1" applyFill="1" applyBorder="1"/>
    <xf numFmtId="166" fontId="4" fillId="2" borderId="14" xfId="3" applyNumberFormat="1" applyFont="1" applyFill="1" applyBorder="1" applyAlignment="1">
      <alignment horizontal="center"/>
    </xf>
    <xf numFmtId="0" fontId="37" fillId="2" borderId="0" xfId="0" applyFont="1" applyFill="1"/>
    <xf numFmtId="0" fontId="11" fillId="2" borderId="0" xfId="0" applyFont="1" applyFill="1" applyProtection="1">
      <protection locked="0"/>
    </xf>
    <xf numFmtId="165" fontId="11" fillId="2" borderId="0" xfId="1" applyNumberFormat="1" applyFont="1" applyFill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protection locked="0"/>
    </xf>
    <xf numFmtId="0" fontId="27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165" fontId="13" fillId="2" borderId="0" xfId="1" applyNumberFormat="1" applyFont="1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5" fontId="11" fillId="2" borderId="0" xfId="0" applyNumberFormat="1" applyFont="1" applyFill="1" applyProtection="1">
      <protection locked="0"/>
    </xf>
    <xf numFmtId="9" fontId="11" fillId="2" borderId="0" xfId="3" applyFont="1" applyFill="1" applyProtection="1">
      <protection locked="0"/>
    </xf>
    <xf numFmtId="165" fontId="11" fillId="2" borderId="0" xfId="1" applyNumberFormat="1" applyFont="1" applyFill="1" applyProtection="1">
      <protection locked="0"/>
    </xf>
    <xf numFmtId="166" fontId="11" fillId="2" borderId="0" xfId="3" applyNumberFormat="1" applyFont="1" applyFill="1" applyProtection="1">
      <protection locked="0"/>
    </xf>
    <xf numFmtId="165" fontId="11" fillId="2" borderId="0" xfId="1" applyNumberFormat="1" applyFont="1" applyFill="1" applyAlignment="1" applyProtection="1">
      <alignment horizontal="center"/>
    </xf>
    <xf numFmtId="0" fontId="11" fillId="2" borderId="0" xfId="0" applyFont="1" applyFill="1" applyProtection="1"/>
    <xf numFmtId="0" fontId="0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/>
    </xf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indent="1"/>
    </xf>
    <xf numFmtId="0" fontId="11" fillId="2" borderId="0" xfId="0" applyFont="1" applyFill="1" applyAlignment="1" applyProtection="1">
      <alignment horizontal="left"/>
    </xf>
    <xf numFmtId="16" fontId="11" fillId="2" borderId="0" xfId="0" quotePrefix="1" applyNumberFormat="1" applyFont="1" applyFill="1" applyAlignment="1" applyProtection="1">
      <alignment horizontal="center"/>
    </xf>
    <xf numFmtId="0" fontId="7" fillId="3" borderId="5" xfId="0" applyFont="1" applyFill="1" applyBorder="1" applyAlignment="1">
      <alignment horizontal="center" wrapText="1"/>
    </xf>
    <xf numFmtId="166" fontId="4" fillId="4" borderId="5" xfId="3" applyNumberFormat="1" applyFont="1" applyFill="1" applyBorder="1"/>
    <xf numFmtId="165" fontId="4" fillId="4" borderId="5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166" fontId="4" fillId="4" borderId="5" xfId="3" applyNumberFormat="1" applyFont="1" applyFill="1" applyBorder="1" applyAlignment="1">
      <alignment horizontal="center" wrapText="1"/>
    </xf>
    <xf numFmtId="0" fontId="4" fillId="3" borderId="20" xfId="0" applyFont="1" applyFill="1" applyBorder="1"/>
    <xf numFmtId="0" fontId="7" fillId="3" borderId="20" xfId="0" applyFont="1" applyFill="1" applyBorder="1" applyAlignment="1">
      <alignment horizontal="center" wrapText="1"/>
    </xf>
    <xf numFmtId="165" fontId="11" fillId="4" borderId="5" xfId="1" applyNumberFormat="1" applyFont="1" applyFill="1" applyBorder="1" applyAlignment="1" applyProtection="1">
      <alignment horizontal="center"/>
    </xf>
    <xf numFmtId="165" fontId="13" fillId="4" borderId="5" xfId="1" applyNumberFormat="1" applyFont="1" applyFill="1" applyBorder="1" applyAlignment="1">
      <alignment horizontal="center" vertical="center"/>
    </xf>
    <xf numFmtId="166" fontId="16" fillId="4" borderId="5" xfId="3" applyNumberFormat="1" applyFont="1" applyFill="1" applyBorder="1"/>
    <xf numFmtId="9" fontId="16" fillId="4" borderId="5" xfId="3" applyFont="1" applyFill="1" applyBorder="1"/>
    <xf numFmtId="165" fontId="13" fillId="13" borderId="5" xfId="1" applyNumberFormat="1" applyFont="1" applyFill="1" applyBorder="1" applyAlignment="1">
      <alignment horizontal="center" vertical="center"/>
    </xf>
    <xf numFmtId="166" fontId="16" fillId="13" borderId="5" xfId="3" applyNumberFormat="1" applyFont="1" applyFill="1" applyBorder="1"/>
    <xf numFmtId="9" fontId="16" fillId="13" borderId="5" xfId="3" applyFont="1" applyFill="1" applyBorder="1"/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12" fillId="10" borderId="6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165" fontId="26" fillId="2" borderId="0" xfId="1" applyNumberFormat="1" applyFont="1" applyFill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6" borderId="6" xfId="0" applyNumberFormat="1" applyFont="1" applyFill="1" applyBorder="1" applyAlignment="1" applyProtection="1">
      <alignment horizontal="center" wrapText="1"/>
    </xf>
    <xf numFmtId="0" fontId="2" fillId="6" borderId="7" xfId="0" applyNumberFormat="1" applyFont="1" applyFill="1" applyBorder="1" applyAlignment="1" applyProtection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6" xfId="4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Graphs'!$B$177</c:f>
              <c:strCache>
                <c:ptCount val="1"/>
                <c:pt idx="0">
                  <c:v>Hospital Patient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Graphs'!$C$177:$M$177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F-4C4A-BF11-8C01130FA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1885288"/>
        <c:axId val="281886072"/>
      </c:barChart>
      <c:catAx>
        <c:axId val="28188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86072"/>
        <c:crosses val="autoZero"/>
        <c:auto val="1"/>
        <c:lblAlgn val="ctr"/>
        <c:lblOffset val="100"/>
        <c:noMultiLvlLbl val="0"/>
      </c:catAx>
      <c:valAx>
        <c:axId val="28188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85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Graphs'!$B$178</c:f>
              <c:strCache>
                <c:ptCount val="1"/>
                <c:pt idx="0">
                  <c:v>Hospital 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Graphs'!$C$178:$M$178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D-408E-B924-08F9318408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574848"/>
        <c:axId val="158574456"/>
      </c:barChart>
      <c:catAx>
        <c:axId val="1585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74456"/>
        <c:crosses val="autoZero"/>
        <c:auto val="1"/>
        <c:lblAlgn val="ctr"/>
        <c:lblOffset val="100"/>
        <c:noMultiLvlLbl val="0"/>
      </c:catAx>
      <c:valAx>
        <c:axId val="15857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7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Graphs'!$B$179</c:f>
              <c:strCache>
                <c:ptCount val="1"/>
                <c:pt idx="0">
                  <c:v>Physician 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Graphs'!$C$179:$M$179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3A5-9BA4-CC6EAD602F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575240"/>
        <c:axId val="158573672"/>
      </c:barChart>
      <c:catAx>
        <c:axId val="15857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73672"/>
        <c:crosses val="autoZero"/>
        <c:auto val="1"/>
        <c:lblAlgn val="ctr"/>
        <c:lblOffset val="100"/>
        <c:noMultiLvlLbl val="0"/>
      </c:catAx>
      <c:valAx>
        <c:axId val="15857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7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Hospital Financial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Graphs'!$B$183</c:f>
              <c:strCache>
                <c:ptCount val="1"/>
                <c:pt idx="0">
                  <c:v> Total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Graphs'!$C$183:$M$183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FF-42F7-A86E-FF3DBEBA2AB3}"/>
            </c:ext>
          </c:extLst>
        </c:ser>
        <c:ser>
          <c:idx val="1"/>
          <c:order val="1"/>
          <c:tx>
            <c:strRef>
              <c:f>'Charts &amp; Graphs'!$B$184</c:f>
              <c:strCache>
                <c:ptCount val="1"/>
                <c:pt idx="0">
                  <c:v> Total Operating Expenses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Graphs'!$C$184:$M$184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FF-42F7-A86E-FF3DBEBA2AB3}"/>
            </c:ext>
          </c:extLst>
        </c:ser>
        <c:ser>
          <c:idx val="2"/>
          <c:order val="2"/>
          <c:tx>
            <c:strRef>
              <c:f>'Charts &amp; Graphs'!$B$185</c:f>
              <c:strCache>
                <c:ptCount val="1"/>
                <c:pt idx="0">
                  <c:v> Operating Margin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9050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704484677334649E-2"/>
                  <c:y val="-1.18035882908403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FF-42F7-A86E-FF3DBEBA2AB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4762354422411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FF-42F7-A86E-FF3DBEBA2AB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9345294302801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FF-42F7-A86E-FF3DBEBA2AB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0880605846667522E-3"/>
                  <c:y val="-4.7214353163361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FF-42F7-A86E-FF3DBEBA2AB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312267398937104E-16"/>
                  <c:y val="-4.3279823733081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4FF-42F7-A86E-FF3DBEBA2AB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4.721435316336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FF-42F7-A86E-FF3DBEBA2AB3}"/>
                </c:ext>
                <c:ext xmlns:c15="http://schemas.microsoft.com/office/drawing/2012/chart" uri="{CE6537A1-D6FC-4f65-9D91-7224C49458BB}"/>
              </c:extLst>
            </c:dLbl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Graphs'!$C$185:$M$185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FF-42F7-A86E-FF3DBEBA2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axId val="281889208"/>
        <c:axId val="282471992"/>
      </c:barChart>
      <c:catAx>
        <c:axId val="28188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471992"/>
        <c:crosses val="autoZero"/>
        <c:auto val="1"/>
        <c:lblAlgn val="ctr"/>
        <c:lblOffset val="100"/>
        <c:noMultiLvlLbl val="0"/>
      </c:catAx>
      <c:valAx>
        <c:axId val="28247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8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Physician Financial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Graphs'!$B$189</c:f>
              <c:strCache>
                <c:ptCount val="1"/>
                <c:pt idx="0">
                  <c:v> Total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Graphs'!$C$189:$M$189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5-46D8-B87D-0FE91369BABC}"/>
            </c:ext>
          </c:extLst>
        </c:ser>
        <c:ser>
          <c:idx val="1"/>
          <c:order val="1"/>
          <c:tx>
            <c:strRef>
              <c:f>'Charts &amp; Graphs'!$B$190</c:f>
              <c:strCache>
                <c:ptCount val="1"/>
                <c:pt idx="0">
                  <c:v> Total Operating Expense 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Graphs'!$C$190:$M$190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F5-46D8-B87D-0FE91369BABC}"/>
            </c:ext>
          </c:extLst>
        </c:ser>
        <c:ser>
          <c:idx val="2"/>
          <c:order val="2"/>
          <c:tx>
            <c:strRef>
              <c:f>'Charts &amp; Graphs'!$B$191</c:f>
              <c:strCache>
                <c:ptCount val="1"/>
                <c:pt idx="0">
                  <c:v> Operating Margin 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7214353163361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F5-46D8-B87D-0FE91369BA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834002677376553E-3"/>
                  <c:y val="-5.9017941454202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F5-46D8-B87D-0FE91369BA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9017941454202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F5-46D8-B87D-0FE91369BAB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0917001338687318E-3"/>
                  <c:y val="-5.5083412023921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F5-46D8-B87D-0FE91369BAB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338957118096377E-16"/>
                  <c:y val="-4.7214353163361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2F5-46D8-B87D-0FE91369BAB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4.3279823733081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2F5-46D8-B87D-0FE91369BA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Graphs'!$C$191:$M$191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F5-46D8-B87D-0FE91369B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472776"/>
        <c:axId val="282473168"/>
      </c:barChart>
      <c:catAx>
        <c:axId val="28247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473168"/>
        <c:crosses val="autoZero"/>
        <c:auto val="1"/>
        <c:lblAlgn val="ctr"/>
        <c:lblOffset val="100"/>
        <c:noMultiLvlLbl val="0"/>
      </c:catAx>
      <c:valAx>
        <c:axId val="282473168"/>
        <c:scaling>
          <c:orientation val="minMax"/>
          <c:max val="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47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Consolidated Financial Projections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&amp; Graphs'!$B$195</c:f>
              <c:strCache>
                <c:ptCount val="1"/>
                <c:pt idx="0">
                  <c:v> Total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Graphs'!$C$195:$M$195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3-4589-A683-A962A1191223}"/>
            </c:ext>
          </c:extLst>
        </c:ser>
        <c:ser>
          <c:idx val="1"/>
          <c:order val="1"/>
          <c:tx>
            <c:strRef>
              <c:f>'Charts &amp; Graphs'!$B$196</c:f>
              <c:strCache>
                <c:ptCount val="1"/>
                <c:pt idx="0">
                  <c:v> Total Expenses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Graphs'!$C$196:$M$196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73-4589-A683-A962A1191223}"/>
            </c:ext>
          </c:extLst>
        </c:ser>
        <c:ser>
          <c:idx val="2"/>
          <c:order val="2"/>
          <c:tx>
            <c:strRef>
              <c:f>'Charts &amp; Graphs'!$B$197</c:f>
              <c:strCache>
                <c:ptCount val="1"/>
                <c:pt idx="0">
                  <c:v> Total Operating Margin </c:v>
                </c:pt>
              </c:strCache>
            </c:strRef>
          </c:tx>
          <c:spPr>
            <a:solidFill>
              <a:schemeClr val="accent3"/>
            </a:solidFill>
            <a:ln w="19050" cap="sq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2798237330815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73-4589-A683-A962A11912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347392795240942E-17"/>
                  <c:y val="-3.93452943028013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73-4589-A683-A962A11912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917001338688086E-3"/>
                  <c:y val="-3.54107648725212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73-4589-A683-A962A119122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694785590481883E-17"/>
                  <c:y val="-3.934529430280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973-4589-A683-A962A119122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338957118096377E-16"/>
                  <c:y val="-5.5083412023921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973-4589-A683-A962A119122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5.11488825936418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973-4589-A683-A962A11912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&amp; Graphs'!$C$175:$M$176</c:f>
              <c:multiLvlStrCache>
                <c:ptCount val="11"/>
                <c:lvl>
                  <c:pt idx="0">
                    <c:v>Baseline</c:v>
                  </c:pt>
                  <c:pt idx="1">
                    <c:v>Yr 1</c:v>
                  </c:pt>
                  <c:pt idx="2">
                    <c:v>Yr 2</c:v>
                  </c:pt>
                  <c:pt idx="3">
                    <c:v>Yr 3</c:v>
                  </c:pt>
                  <c:pt idx="4">
                    <c:v>Yr 4</c:v>
                  </c:pt>
                  <c:pt idx="5">
                    <c:v>Yr 5</c:v>
                  </c:pt>
                  <c:pt idx="6">
                    <c:v>Yr 1</c:v>
                  </c:pt>
                  <c:pt idx="7">
                    <c:v>Yr 2</c:v>
                  </c:pt>
                  <c:pt idx="8">
                    <c:v>Yr 3</c:v>
                  </c:pt>
                  <c:pt idx="9">
                    <c:v>Yr 4</c:v>
                  </c:pt>
                  <c:pt idx="10">
                    <c:v>Yr 5</c:v>
                  </c:pt>
                </c:lvl>
                <c:lvl>
                  <c:pt idx="1">
                    <c:v>Status Quo</c:v>
                  </c:pt>
                  <c:pt idx="6">
                    <c:v>Joining ACO</c:v>
                  </c:pt>
                </c:lvl>
              </c:multiLvlStrCache>
            </c:multiLvlStrRef>
          </c:cat>
          <c:val>
            <c:numRef>
              <c:f>'Charts &amp; Graphs'!$C$197:$M$197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73-4589-A683-A962A1191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473952"/>
        <c:axId val="282474344"/>
      </c:barChart>
      <c:catAx>
        <c:axId val="2824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474344"/>
        <c:crosses val="autoZero"/>
        <c:auto val="1"/>
        <c:lblAlgn val="ctr"/>
        <c:lblOffset val="100"/>
        <c:noMultiLvlLbl val="0"/>
      </c:catAx>
      <c:valAx>
        <c:axId val="282474344"/>
        <c:scaling>
          <c:orientation val="minMax"/>
          <c:max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47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cid:image001.jpg@01D1ECB1.A25F34D0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59532</xdr:colOff>
      <xdr:row>28</xdr:row>
      <xdr:rowOff>150019</xdr:rowOff>
    </xdr:from>
    <xdr:to>
      <xdr:col>6</xdr:col>
      <xdr:colOff>423863</xdr:colOff>
      <xdr:row>33</xdr:row>
      <xdr:rowOff>53338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095" y="5936457"/>
          <a:ext cx="2221706" cy="8558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69057</xdr:rowOff>
    </xdr:from>
    <xdr:to>
      <xdr:col>12</xdr:col>
      <xdr:colOff>57150</xdr:colOff>
      <xdr:row>26</xdr:row>
      <xdr:rowOff>43239</xdr:rowOff>
    </xdr:to>
    <xdr:pic>
      <xdr:nvPicPr>
        <xdr:cNvPr id="9" name="Picture 8" descr="Image result for stroudwater associates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8" y="4712495"/>
          <a:ext cx="2533650" cy="736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380999</xdr:colOff>
      <xdr:row>22</xdr:row>
      <xdr:rowOff>121443</xdr:rowOff>
    </xdr:from>
    <xdr:to>
      <xdr:col>7</xdr:col>
      <xdr:colOff>76199</xdr:colOff>
      <xdr:row>25</xdr:row>
      <xdr:rowOff>166687</xdr:rowOff>
    </xdr:to>
    <xdr:pic>
      <xdr:nvPicPr>
        <xdr:cNvPr id="10" name="Picture 9" descr="SeimJohnson w tagline for e-mail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" y="4764881"/>
          <a:ext cx="2790825" cy="616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166688</xdr:colOff>
      <xdr:row>27</xdr:row>
      <xdr:rowOff>178595</xdr:rowOff>
    </xdr:from>
    <xdr:to>
      <xdr:col>11</xdr:col>
      <xdr:colOff>357454</xdr:colOff>
      <xdr:row>34</xdr:row>
      <xdr:rowOff>81856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95876" y="5774533"/>
          <a:ext cx="2048141" cy="123676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30</xdr:row>
      <xdr:rowOff>314325</xdr:rowOff>
    </xdr:from>
    <xdr:to>
      <xdr:col>3</xdr:col>
      <xdr:colOff>73025</xdr:colOff>
      <xdr:row>31</xdr:row>
      <xdr:rowOff>38101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809750" y="638175"/>
          <a:ext cx="949325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433917</xdr:colOff>
      <xdr:row>28</xdr:row>
      <xdr:rowOff>21167</xdr:rowOff>
    </xdr:from>
    <xdr:to>
      <xdr:col>6</xdr:col>
      <xdr:colOff>508000</xdr:colOff>
      <xdr:row>30</xdr:row>
      <xdr:rowOff>148167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3926417" y="21167"/>
          <a:ext cx="168275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84665</xdr:colOff>
      <xdr:row>29</xdr:row>
      <xdr:rowOff>95250</xdr:rowOff>
    </xdr:from>
    <xdr:to>
      <xdr:col>18</xdr:col>
      <xdr:colOff>105832</xdr:colOff>
      <xdr:row>31</xdr:row>
      <xdr:rowOff>63500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13472582" y="254000"/>
          <a:ext cx="1068917" cy="4550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349250</xdr:colOff>
      <xdr:row>28</xdr:row>
      <xdr:rowOff>21167</xdr:rowOff>
    </xdr:from>
    <xdr:to>
      <xdr:col>14</xdr:col>
      <xdr:colOff>423333</xdr:colOff>
      <xdr:row>30</xdr:row>
      <xdr:rowOff>148167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10519833" y="21167"/>
          <a:ext cx="168275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10583</xdr:colOff>
      <xdr:row>30</xdr:row>
      <xdr:rowOff>268817</xdr:rowOff>
    </xdr:from>
    <xdr:to>
      <xdr:col>1</xdr:col>
      <xdr:colOff>1693333</xdr:colOff>
      <xdr:row>33</xdr:row>
      <xdr:rowOff>67734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191558" y="592667"/>
          <a:ext cx="1682750" cy="7704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19050</xdr:colOff>
      <xdr:row>41</xdr:row>
      <xdr:rowOff>60325</xdr:rowOff>
    </xdr:from>
    <xdr:to>
      <xdr:col>1</xdr:col>
      <xdr:colOff>1701800</xdr:colOff>
      <xdr:row>44</xdr:row>
      <xdr:rowOff>28575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200025" y="2546350"/>
          <a:ext cx="1682750" cy="454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58208</xdr:colOff>
      <xdr:row>60</xdr:row>
      <xdr:rowOff>11642</xdr:rowOff>
    </xdr:from>
    <xdr:to>
      <xdr:col>2</xdr:col>
      <xdr:colOff>35983</xdr:colOff>
      <xdr:row>62</xdr:row>
      <xdr:rowOff>138642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239183" y="5688542"/>
          <a:ext cx="1682750" cy="450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28575</xdr:colOff>
      <xdr:row>47</xdr:row>
      <xdr:rowOff>142875</xdr:rowOff>
    </xdr:from>
    <xdr:to>
      <xdr:col>9</xdr:col>
      <xdr:colOff>1666875</xdr:colOff>
      <xdr:row>49</xdr:row>
      <xdr:rowOff>57151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6867525" y="3629025"/>
          <a:ext cx="1638300" cy="2667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85725</xdr:colOff>
      <xdr:row>53</xdr:row>
      <xdr:rowOff>152400</xdr:rowOff>
    </xdr:from>
    <xdr:to>
      <xdr:col>9</xdr:col>
      <xdr:colOff>1035050</xdr:colOff>
      <xdr:row>55</xdr:row>
      <xdr:rowOff>9526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6924675" y="4667250"/>
          <a:ext cx="949325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20</xdr:row>
      <xdr:rowOff>733424</xdr:rowOff>
    </xdr:from>
    <xdr:to>
      <xdr:col>6</xdr:col>
      <xdr:colOff>123825</xdr:colOff>
      <xdr:row>22</xdr:row>
      <xdr:rowOff>45338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448050" y="3676649"/>
          <a:ext cx="819150" cy="2834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8</xdr:row>
      <xdr:rowOff>657224</xdr:rowOff>
    </xdr:from>
    <xdr:to>
      <xdr:col>6</xdr:col>
      <xdr:colOff>133350</xdr:colOff>
      <xdr:row>10</xdr:row>
      <xdr:rowOff>133350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3362325" y="1981199"/>
          <a:ext cx="819150" cy="4476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247650</xdr:colOff>
      <xdr:row>34</xdr:row>
      <xdr:rowOff>447674</xdr:rowOff>
    </xdr:from>
    <xdr:to>
      <xdr:col>11</xdr:col>
      <xdr:colOff>95250</xdr:colOff>
      <xdr:row>36</xdr:row>
      <xdr:rowOff>38100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782050" y="5953124"/>
          <a:ext cx="819150" cy="2476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257175</xdr:colOff>
      <xdr:row>38</xdr:row>
      <xdr:rowOff>133350</xdr:rowOff>
    </xdr:from>
    <xdr:to>
      <xdr:col>11</xdr:col>
      <xdr:colOff>104775</xdr:colOff>
      <xdr:row>40</xdr:row>
      <xdr:rowOff>57151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8791575" y="6619875"/>
          <a:ext cx="819150" cy="2476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276225</xdr:colOff>
      <xdr:row>41</xdr:row>
      <xdr:rowOff>104775</xdr:rowOff>
    </xdr:from>
    <xdr:to>
      <xdr:col>11</xdr:col>
      <xdr:colOff>123825</xdr:colOff>
      <xdr:row>43</xdr:row>
      <xdr:rowOff>28576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8810625" y="7077075"/>
          <a:ext cx="819150" cy="2476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285750</xdr:colOff>
      <xdr:row>43</xdr:row>
      <xdr:rowOff>133350</xdr:rowOff>
    </xdr:from>
    <xdr:to>
      <xdr:col>11</xdr:col>
      <xdr:colOff>133350</xdr:colOff>
      <xdr:row>45</xdr:row>
      <xdr:rowOff>57151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8820150" y="7429500"/>
          <a:ext cx="819150" cy="2476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257175</xdr:colOff>
      <xdr:row>54</xdr:row>
      <xdr:rowOff>133351</xdr:rowOff>
    </xdr:from>
    <xdr:to>
      <xdr:col>11</xdr:col>
      <xdr:colOff>104775</xdr:colOff>
      <xdr:row>56</xdr:row>
      <xdr:rowOff>1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8791575" y="9544051"/>
          <a:ext cx="81915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  <xdr:twoCellAnchor>
    <xdr:from>
      <xdr:col>10</xdr:col>
      <xdr:colOff>266700</xdr:colOff>
      <xdr:row>55</xdr:row>
      <xdr:rowOff>152400</xdr:rowOff>
    </xdr:from>
    <xdr:to>
      <xdr:col>11</xdr:col>
      <xdr:colOff>114300</xdr:colOff>
      <xdr:row>58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8801100" y="9725025"/>
          <a:ext cx="81915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276225</xdr:colOff>
      <xdr:row>58</xdr:row>
      <xdr:rowOff>142875</xdr:rowOff>
    </xdr:from>
    <xdr:to>
      <xdr:col>11</xdr:col>
      <xdr:colOff>123825</xdr:colOff>
      <xdr:row>60</xdr:row>
      <xdr:rowOff>47625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8810625" y="10201275"/>
          <a:ext cx="8191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257175</xdr:colOff>
      <xdr:row>61</xdr:row>
      <xdr:rowOff>9525</xdr:rowOff>
    </xdr:from>
    <xdr:to>
      <xdr:col>11</xdr:col>
      <xdr:colOff>104775</xdr:colOff>
      <xdr:row>63</xdr:row>
      <xdr:rowOff>47625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8791575" y="10553700"/>
          <a:ext cx="8191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247650</xdr:colOff>
      <xdr:row>36</xdr:row>
      <xdr:rowOff>123825</xdr:rowOff>
    </xdr:from>
    <xdr:to>
      <xdr:col>11</xdr:col>
      <xdr:colOff>95250</xdr:colOff>
      <xdr:row>38</xdr:row>
      <xdr:rowOff>47626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8782050" y="6286500"/>
          <a:ext cx="819150" cy="2476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285750</xdr:colOff>
      <xdr:row>52</xdr:row>
      <xdr:rowOff>142875</xdr:rowOff>
    </xdr:from>
    <xdr:to>
      <xdr:col>11</xdr:col>
      <xdr:colOff>133350</xdr:colOff>
      <xdr:row>54</xdr:row>
      <xdr:rowOff>9525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/>
      </xdr:nvSpPr>
      <xdr:spPr>
        <a:xfrm>
          <a:off x="8724900" y="10391775"/>
          <a:ext cx="81915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  <xdr:twoCellAnchor>
    <xdr:from>
      <xdr:col>10</xdr:col>
      <xdr:colOff>295275</xdr:colOff>
      <xdr:row>60</xdr:row>
      <xdr:rowOff>9525</xdr:rowOff>
    </xdr:from>
    <xdr:to>
      <xdr:col>11</xdr:col>
      <xdr:colOff>142875</xdr:colOff>
      <xdr:row>61</xdr:row>
      <xdr:rowOff>38100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8734425" y="11553825"/>
          <a:ext cx="81915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119062</xdr:rowOff>
    </xdr:from>
    <xdr:to>
      <xdr:col>7</xdr:col>
      <xdr:colOff>381000</xdr:colOff>
      <xdr:row>23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14817</xdr:colOff>
      <xdr:row>24</xdr:row>
      <xdr:rowOff>39156</xdr:rowOff>
    </xdr:from>
    <xdr:to>
      <xdr:col>7</xdr:col>
      <xdr:colOff>400219</xdr:colOff>
      <xdr:row>44</xdr:row>
      <xdr:rowOff>85638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45</xdr:row>
      <xdr:rowOff>113240</xdr:rowOff>
    </xdr:from>
    <xdr:to>
      <xdr:col>7</xdr:col>
      <xdr:colOff>394926</xdr:colOff>
      <xdr:row>65</xdr:row>
      <xdr:rowOff>149139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42334</xdr:colOff>
      <xdr:row>2</xdr:row>
      <xdr:rowOff>132292</xdr:rowOff>
    </xdr:from>
    <xdr:to>
      <xdr:col>17</xdr:col>
      <xdr:colOff>28533</xdr:colOff>
      <xdr:row>23</xdr:row>
      <xdr:rowOff>26374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63500</xdr:colOff>
      <xdr:row>24</xdr:row>
      <xdr:rowOff>52917</xdr:rowOff>
    </xdr:from>
    <xdr:to>
      <xdr:col>17</xdr:col>
      <xdr:colOff>39116</xdr:colOff>
      <xdr:row>44</xdr:row>
      <xdr:rowOff>105749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74083</xdr:colOff>
      <xdr:row>45</xdr:row>
      <xdr:rowOff>116417</xdr:rowOff>
    </xdr:from>
    <xdr:to>
      <xdr:col>17</xdr:col>
      <xdr:colOff>49699</xdr:colOff>
      <xdr:row>66</xdr:row>
      <xdr:rowOff>10499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Q37"/>
  <sheetViews>
    <sheetView tabSelected="1" zoomScale="80" zoomScaleNormal="80" workbookViewId="0"/>
  </sheetViews>
  <sheetFormatPr defaultColWidth="9.140625" defaultRowHeight="15" x14ac:dyDescent="0.25"/>
  <cols>
    <col min="1" max="2" width="9.140625" style="405"/>
    <col min="3" max="14" width="9.28515625" style="410" customWidth="1"/>
    <col min="15" max="15" width="9.140625" style="410"/>
    <col min="16" max="16" width="9.140625" style="405"/>
    <col min="17" max="17" width="9.140625" style="422"/>
    <col min="18" max="16384" width="9.140625" style="405"/>
  </cols>
  <sheetData>
    <row r="3" spans="2:17" ht="23.25" x14ac:dyDescent="0.35">
      <c r="B3" s="406"/>
      <c r="C3" s="407"/>
      <c r="D3" s="407"/>
      <c r="E3" s="407"/>
      <c r="F3" s="407"/>
      <c r="G3" s="407"/>
      <c r="H3" s="430" t="s">
        <v>2191</v>
      </c>
      <c r="I3" s="407"/>
      <c r="J3" s="407"/>
      <c r="K3" s="407"/>
      <c r="L3" s="407"/>
      <c r="M3" s="407"/>
      <c r="N3" s="408"/>
    </row>
    <row r="4" spans="2:17" ht="10.5" customHeight="1" x14ac:dyDescent="0.25">
      <c r="B4" s="409"/>
      <c r="N4" s="411"/>
    </row>
    <row r="5" spans="2:17" ht="18.75" x14ac:dyDescent="0.3">
      <c r="B5" s="409"/>
      <c r="C5" s="431"/>
      <c r="D5" s="428"/>
      <c r="H5" s="432" t="s">
        <v>2215</v>
      </c>
      <c r="N5" s="411"/>
      <c r="O5" s="416"/>
    </row>
    <row r="6" spans="2:17" ht="18.75" x14ac:dyDescent="0.3">
      <c r="B6" s="409"/>
      <c r="C6" s="433"/>
      <c r="D6" s="429"/>
      <c r="H6" s="434" t="s">
        <v>2216</v>
      </c>
      <c r="N6" s="411"/>
    </row>
    <row r="7" spans="2:17" ht="9" customHeight="1" x14ac:dyDescent="0.3">
      <c r="B7" s="409"/>
      <c r="C7" s="433"/>
      <c r="D7" s="429"/>
      <c r="H7" s="434"/>
      <c r="N7" s="411"/>
    </row>
    <row r="8" spans="2:17" ht="18.75" x14ac:dyDescent="0.3">
      <c r="B8" s="409"/>
      <c r="C8" s="433"/>
      <c r="D8" s="429"/>
      <c r="H8" s="434" t="s">
        <v>2206</v>
      </c>
      <c r="N8" s="411"/>
    </row>
    <row r="9" spans="2:17" ht="18.75" x14ac:dyDescent="0.3">
      <c r="B9" s="409"/>
      <c r="C9" s="433"/>
      <c r="D9" s="429"/>
      <c r="H9" s="434" t="s">
        <v>2193</v>
      </c>
      <c r="N9" s="411"/>
    </row>
    <row r="10" spans="2:17" x14ac:dyDescent="0.25">
      <c r="B10" s="409"/>
      <c r="N10" s="411"/>
    </row>
    <row r="11" spans="2:17" x14ac:dyDescent="0.25">
      <c r="B11" s="409"/>
      <c r="N11" s="411"/>
    </row>
    <row r="12" spans="2:17" x14ac:dyDescent="0.25">
      <c r="B12" s="409"/>
      <c r="N12" s="411"/>
      <c r="Q12" s="423"/>
    </row>
    <row r="13" spans="2:17" x14ac:dyDescent="0.25">
      <c r="B13" s="409"/>
      <c r="N13" s="411"/>
    </row>
    <row r="14" spans="2:17" ht="29.25" customHeight="1" x14ac:dyDescent="0.25">
      <c r="B14" s="409"/>
      <c r="D14" s="405"/>
      <c r="E14" s="435"/>
      <c r="F14" s="435"/>
      <c r="G14" s="405"/>
      <c r="H14" s="436" t="s">
        <v>2227</v>
      </c>
      <c r="I14" s="435"/>
      <c r="J14" s="435"/>
      <c r="K14" s="435"/>
      <c r="L14" s="435"/>
      <c r="N14" s="411"/>
      <c r="O14" s="416"/>
    </row>
    <row r="15" spans="2:17" x14ac:dyDescent="0.25">
      <c r="B15" s="409"/>
      <c r="D15" s="438"/>
      <c r="E15" s="438"/>
      <c r="F15" s="438"/>
      <c r="G15" s="405"/>
      <c r="H15" s="436" t="s">
        <v>2226</v>
      </c>
      <c r="I15" s="438"/>
      <c r="J15" s="438"/>
      <c r="K15" s="438"/>
      <c r="L15" s="438"/>
      <c r="N15" s="411"/>
      <c r="O15" s="416"/>
    </row>
    <row r="16" spans="2:17" ht="8.25" customHeight="1" x14ac:dyDescent="0.25">
      <c r="B16" s="409"/>
      <c r="D16" s="438"/>
      <c r="E16" s="438"/>
      <c r="F16" s="438"/>
      <c r="G16" s="405"/>
      <c r="H16" s="436"/>
      <c r="I16" s="438"/>
      <c r="J16" s="438"/>
      <c r="K16" s="438"/>
      <c r="L16" s="438"/>
      <c r="N16" s="411"/>
      <c r="O16" s="416"/>
    </row>
    <row r="17" spans="2:15" x14ac:dyDescent="0.25">
      <c r="B17" s="409"/>
      <c r="G17" s="405"/>
      <c r="H17" s="437" t="s">
        <v>2210</v>
      </c>
      <c r="N17" s="411"/>
      <c r="O17" s="416"/>
    </row>
    <row r="18" spans="2:15" x14ac:dyDescent="0.25">
      <c r="B18" s="409"/>
      <c r="G18" s="437"/>
      <c r="H18" s="437" t="s">
        <v>2211</v>
      </c>
      <c r="N18" s="411"/>
      <c r="O18" s="416"/>
    </row>
    <row r="19" spans="2:15" x14ac:dyDescent="0.25">
      <c r="B19" s="409"/>
      <c r="G19" s="437"/>
      <c r="H19" s="437" t="s">
        <v>2225</v>
      </c>
      <c r="N19" s="411"/>
      <c r="O19" s="416"/>
    </row>
    <row r="20" spans="2:15" x14ac:dyDescent="0.25">
      <c r="B20" s="409"/>
      <c r="G20" s="437"/>
      <c r="H20" s="437" t="s">
        <v>2212</v>
      </c>
      <c r="N20" s="411"/>
      <c r="O20" s="416"/>
    </row>
    <row r="21" spans="2:15" x14ac:dyDescent="0.25">
      <c r="B21" s="409"/>
      <c r="G21" s="437"/>
      <c r="H21" s="437" t="s">
        <v>2213</v>
      </c>
      <c r="N21" s="411"/>
      <c r="O21" s="416"/>
    </row>
    <row r="22" spans="2:15" x14ac:dyDescent="0.25">
      <c r="B22" s="409"/>
      <c r="N22" s="411"/>
    </row>
    <row r="23" spans="2:15" x14ac:dyDescent="0.25">
      <c r="B23" s="409"/>
      <c r="N23" s="411"/>
    </row>
    <row r="24" spans="2:15" x14ac:dyDescent="0.25">
      <c r="B24" s="409"/>
      <c r="N24" s="411"/>
    </row>
    <row r="25" spans="2:15" x14ac:dyDescent="0.25">
      <c r="B25" s="409"/>
      <c r="N25" s="411"/>
    </row>
    <row r="26" spans="2:15" x14ac:dyDescent="0.25">
      <c r="B26" s="409"/>
      <c r="N26" s="411"/>
    </row>
    <row r="27" spans="2:15" x14ac:dyDescent="0.25">
      <c r="B27" s="409"/>
      <c r="N27" s="411"/>
    </row>
    <row r="28" spans="2:15" x14ac:dyDescent="0.25">
      <c r="B28" s="409"/>
      <c r="N28" s="411"/>
    </row>
    <row r="29" spans="2:15" x14ac:dyDescent="0.25">
      <c r="B29" s="409"/>
      <c r="N29" s="411"/>
    </row>
    <row r="30" spans="2:15" x14ac:dyDescent="0.25">
      <c r="B30" s="409"/>
      <c r="E30" s="415"/>
      <c r="N30" s="411"/>
    </row>
    <row r="31" spans="2:15" x14ac:dyDescent="0.25">
      <c r="B31" s="409"/>
      <c r="F31" s="415"/>
      <c r="N31" s="411"/>
    </row>
    <row r="32" spans="2:15" x14ac:dyDescent="0.25">
      <c r="B32" s="409"/>
      <c r="N32" s="411"/>
    </row>
    <row r="33" spans="2:14" x14ac:dyDescent="0.25">
      <c r="B33" s="409"/>
      <c r="N33" s="411"/>
    </row>
    <row r="34" spans="2:14" x14ac:dyDescent="0.25">
      <c r="B34" s="409"/>
      <c r="N34" s="411"/>
    </row>
    <row r="35" spans="2:14" x14ac:dyDescent="0.25">
      <c r="B35" s="409"/>
      <c r="N35" s="411"/>
    </row>
    <row r="36" spans="2:14" x14ac:dyDescent="0.25">
      <c r="B36" s="409"/>
      <c r="N36" s="411"/>
    </row>
    <row r="37" spans="2:14" x14ac:dyDescent="0.25">
      <c r="B37" s="412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4"/>
    </row>
  </sheetData>
  <sheetProtection algorithmName="SHA-512" hashValue="BSVaHmBv3MINhTOWkX7ejw45eolLAKP5i4BXfSOe9PNwEcTUzlcDRw0R4vOxHGmYz5/K4G31L/sfmdq/c+S2RA==" saltValue="dx8G8i+0GvAvM6T0AAv9cg==" spinCount="100000" sheet="1" objects="1" scenarios="1"/>
  <pageMargins left="0.7" right="0.7" top="0.75" bottom="0.75" header="0.3" footer="0.3"/>
  <pageSetup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V126"/>
  <sheetViews>
    <sheetView zoomScale="90" zoomScaleNormal="90" workbookViewId="0">
      <pane ySplit="13" topLeftCell="A103" activePane="bottomLeft" state="frozen"/>
      <selection pane="bottomLeft" activeCell="M119" sqref="M119"/>
    </sheetView>
  </sheetViews>
  <sheetFormatPr defaultColWidth="9.140625" defaultRowHeight="12.75" x14ac:dyDescent="0.2"/>
  <cols>
    <col min="1" max="1" width="4.140625" style="99" customWidth="1"/>
    <col min="2" max="2" width="13" style="99" customWidth="1"/>
    <col min="3" max="3" width="10.42578125" style="99" customWidth="1"/>
    <col min="4" max="4" width="12.140625" style="99" customWidth="1"/>
    <col min="5" max="5" width="11.85546875" style="99" customWidth="1"/>
    <col min="6" max="6" width="11.140625" style="99" customWidth="1"/>
    <col min="7" max="7" width="12" style="99" customWidth="1"/>
    <col min="8" max="8" width="9" style="99" customWidth="1"/>
    <col min="9" max="9" width="10.7109375" style="99" customWidth="1"/>
    <col min="10" max="10" width="35.28515625" style="99" bestFit="1" customWidth="1"/>
    <col min="11" max="11" width="14.5703125" style="191" bestFit="1" customWidth="1"/>
    <col min="12" max="12" width="9.140625" style="99" customWidth="1"/>
    <col min="13" max="13" width="12.5703125" style="99" customWidth="1"/>
    <col min="14" max="14" width="10.85546875" style="99" bestFit="1" customWidth="1"/>
    <col min="15" max="15" width="10.140625" style="99" customWidth="1"/>
    <col min="16" max="19" width="9.140625" style="99" customWidth="1"/>
    <col min="20" max="20" width="9.7109375" style="151" customWidth="1"/>
    <col min="21" max="21" width="9.140625" style="99" customWidth="1"/>
    <col min="22" max="22" width="10.42578125" style="99" customWidth="1"/>
    <col min="23" max="34" width="9.140625" style="99" customWidth="1"/>
    <col min="35" max="16384" width="9.140625" style="99"/>
  </cols>
  <sheetData>
    <row r="2" spans="2:9" x14ac:dyDescent="0.2">
      <c r="B2" s="318" t="s">
        <v>2088</v>
      </c>
    </row>
    <row r="3" spans="2:9" x14ac:dyDescent="0.2">
      <c r="B3" s="241" t="s">
        <v>2224</v>
      </c>
    </row>
    <row r="4" spans="2:9" x14ac:dyDescent="0.2">
      <c r="B4" s="98" t="s">
        <v>2251</v>
      </c>
    </row>
    <row r="5" spans="2:9" x14ac:dyDescent="0.2">
      <c r="B5" s="99" t="s">
        <v>2116</v>
      </c>
    </row>
    <row r="6" spans="2:9" x14ac:dyDescent="0.2">
      <c r="B6" s="99" t="s">
        <v>2117</v>
      </c>
    </row>
    <row r="7" spans="2:9" x14ac:dyDescent="0.2">
      <c r="B7" s="176" t="s">
        <v>2192</v>
      </c>
    </row>
    <row r="8" spans="2:9" x14ac:dyDescent="0.2">
      <c r="B8" s="99" t="s">
        <v>2153</v>
      </c>
    </row>
    <row r="9" spans="2:9" x14ac:dyDescent="0.2">
      <c r="B9" s="191" t="s">
        <v>2154</v>
      </c>
    </row>
    <row r="10" spans="2:9" x14ac:dyDescent="0.2">
      <c r="B10" s="368" t="s">
        <v>2155</v>
      </c>
    </row>
    <row r="11" spans="2:9" x14ac:dyDescent="0.2">
      <c r="B11" s="191" t="s">
        <v>2118</v>
      </c>
      <c r="I11" s="176"/>
    </row>
    <row r="12" spans="2:9" x14ac:dyDescent="0.2">
      <c r="B12" s="191" t="s">
        <v>2156</v>
      </c>
    </row>
    <row r="13" spans="2:9" x14ac:dyDescent="0.2">
      <c r="B13" s="191" t="s">
        <v>2180</v>
      </c>
    </row>
    <row r="15" spans="2:9" ht="63.75" x14ac:dyDescent="0.2">
      <c r="B15" s="492" t="s">
        <v>2018</v>
      </c>
      <c r="C15" s="493"/>
      <c r="D15" s="319" t="s">
        <v>2019</v>
      </c>
      <c r="E15" s="319" t="s">
        <v>2020</v>
      </c>
      <c r="F15" s="320" t="s">
        <v>2113</v>
      </c>
      <c r="G15" s="319" t="s">
        <v>2019</v>
      </c>
      <c r="H15" s="319" t="s">
        <v>2020</v>
      </c>
      <c r="I15" s="321" t="s">
        <v>2021</v>
      </c>
    </row>
    <row r="16" spans="2:9" x14ac:dyDescent="0.2">
      <c r="B16" s="152">
        <v>5000</v>
      </c>
      <c r="C16" s="153">
        <f>B17-1</f>
        <v>5999</v>
      </c>
      <c r="D16" s="154">
        <v>3.9E-2</v>
      </c>
      <c r="E16" s="154">
        <v>3.5999999999999997E-2</v>
      </c>
      <c r="F16" s="479"/>
      <c r="G16" s="329" t="str">
        <f>IF(F16&lt;5000,"not eligible",LOOKUP(2,1/(($F$16&gt;=$B$16:$B$25)*($F$16&lt;=$C$16:$C$25)),D$16:D$25))</f>
        <v>not eligible</v>
      </c>
      <c r="H16" s="329" t="str">
        <f>IF(F16&lt;5000,"not eligible",LOOKUP(2,1/(($F$16&gt;=$B$16:$B$25)*($F$16&lt;=$C$16:$C$25)),E$16:E$25))</f>
        <v>not eligible</v>
      </c>
      <c r="I16" s="330" t="str">
        <f>IF(F16&lt;5000,"not eligible",$G$16-($G$16-$H$16)*($F$16-LOOKUP(1,1/(($F$16&gt;=$B$16:$B$25)*($F$16&lt;=$C$16:$C$25)),B$16:B$25))/(LOOKUP(1,1/(($F$16&gt;=$B$16:$B$25)*($F$16&lt;=$C$16:$C$25)),B$17:B$25)-LOOKUP(1,1/(($F$16&gt;=$B$16:$B$25)*($F$16&lt;=$C$16:$C$25)),B$16:B$25)))</f>
        <v>not eligible</v>
      </c>
    </row>
    <row r="17" spans="2:9" x14ac:dyDescent="0.2">
      <c r="B17" s="152">
        <v>6000</v>
      </c>
      <c r="C17" s="153">
        <f t="shared" ref="C17:C24" si="0">B18-1</f>
        <v>6999</v>
      </c>
      <c r="D17" s="156">
        <v>3.5999999999999997E-2</v>
      </c>
      <c r="E17" s="156">
        <v>3.4000000000000002E-2</v>
      </c>
      <c r="F17" s="157"/>
      <c r="G17" s="98"/>
      <c r="H17" s="98"/>
      <c r="I17" s="125"/>
    </row>
    <row r="18" spans="2:9" x14ac:dyDescent="0.2">
      <c r="B18" s="152">
        <v>7000</v>
      </c>
      <c r="C18" s="153">
        <f t="shared" si="0"/>
        <v>7999</v>
      </c>
      <c r="D18" s="156">
        <v>3.4000000000000002E-2</v>
      </c>
      <c r="E18" s="156">
        <v>3.2000000000000001E-2</v>
      </c>
      <c r="F18" s="157"/>
      <c r="G18" s="98"/>
      <c r="H18" s="98"/>
      <c r="I18" s="125"/>
    </row>
    <row r="19" spans="2:9" x14ac:dyDescent="0.2">
      <c r="B19" s="152">
        <v>8000</v>
      </c>
      <c r="C19" s="153">
        <f t="shared" si="0"/>
        <v>8999</v>
      </c>
      <c r="D19" s="156">
        <v>3.2000000000000001E-2</v>
      </c>
      <c r="E19" s="156">
        <v>3.1E-2</v>
      </c>
      <c r="F19" s="157"/>
      <c r="G19" s="98"/>
      <c r="H19" s="98"/>
      <c r="I19" s="125"/>
    </row>
    <row r="20" spans="2:9" x14ac:dyDescent="0.2">
      <c r="B20" s="152">
        <v>9000</v>
      </c>
      <c r="C20" s="153">
        <f t="shared" si="0"/>
        <v>9999</v>
      </c>
      <c r="D20" s="156">
        <v>3.1E-2</v>
      </c>
      <c r="E20" s="156">
        <v>0.03</v>
      </c>
      <c r="F20" s="157"/>
      <c r="G20" s="98"/>
      <c r="H20" s="98"/>
      <c r="I20" s="125"/>
    </row>
    <row r="21" spans="2:9" x14ac:dyDescent="0.2">
      <c r="B21" s="152">
        <v>10000</v>
      </c>
      <c r="C21" s="153">
        <f t="shared" si="0"/>
        <v>14999</v>
      </c>
      <c r="D21" s="156">
        <v>0.03</v>
      </c>
      <c r="E21" s="156">
        <v>2.7E-2</v>
      </c>
      <c r="F21" s="157"/>
      <c r="G21" s="98"/>
      <c r="H21" s="98"/>
      <c r="I21" s="125"/>
    </row>
    <row r="22" spans="2:9" x14ac:dyDescent="0.2">
      <c r="B22" s="152">
        <v>15000</v>
      </c>
      <c r="C22" s="153">
        <f t="shared" si="0"/>
        <v>19999</v>
      </c>
      <c r="D22" s="156">
        <v>2.7E-2</v>
      </c>
      <c r="E22" s="156">
        <v>2.5000000000000001E-2</v>
      </c>
      <c r="F22" s="157"/>
      <c r="G22" s="98"/>
      <c r="H22" s="98"/>
      <c r="I22" s="125"/>
    </row>
    <row r="23" spans="2:9" x14ac:dyDescent="0.2">
      <c r="B23" s="152">
        <v>20000</v>
      </c>
      <c r="C23" s="153">
        <f t="shared" si="0"/>
        <v>49999</v>
      </c>
      <c r="D23" s="156">
        <v>2.5000000000000001E-2</v>
      </c>
      <c r="E23" s="156">
        <v>2.1999999999999999E-2</v>
      </c>
      <c r="F23" s="157"/>
      <c r="G23" s="98"/>
      <c r="H23" s="98"/>
      <c r="I23" s="125"/>
    </row>
    <row r="24" spans="2:9" x14ac:dyDescent="0.2">
      <c r="B24" s="152">
        <v>50000</v>
      </c>
      <c r="C24" s="153">
        <f t="shared" si="0"/>
        <v>59999</v>
      </c>
      <c r="D24" s="156">
        <v>2.1999999999999999E-2</v>
      </c>
      <c r="E24" s="156">
        <v>0.02</v>
      </c>
      <c r="F24" s="157"/>
      <c r="G24" s="98"/>
      <c r="H24" s="98"/>
      <c r="I24" s="125"/>
    </row>
    <row r="25" spans="2:9" x14ac:dyDescent="0.2">
      <c r="B25" s="158">
        <v>60000</v>
      </c>
      <c r="C25" s="159">
        <v>99999999999</v>
      </c>
      <c r="D25" s="160">
        <v>0.02</v>
      </c>
      <c r="E25" s="160">
        <v>0.02</v>
      </c>
      <c r="F25" s="161"/>
      <c r="G25" s="162"/>
      <c r="H25" s="162"/>
      <c r="I25" s="163"/>
    </row>
    <row r="27" spans="2:9" ht="63.75" x14ac:dyDescent="0.2">
      <c r="B27" s="492" t="s">
        <v>2018</v>
      </c>
      <c r="C27" s="493"/>
      <c r="D27" s="319" t="s">
        <v>2019</v>
      </c>
      <c r="E27" s="319" t="s">
        <v>2020</v>
      </c>
      <c r="F27" s="320" t="s">
        <v>2115</v>
      </c>
      <c r="G27" s="319" t="s">
        <v>2019</v>
      </c>
      <c r="H27" s="319" t="s">
        <v>2020</v>
      </c>
      <c r="I27" s="321" t="s">
        <v>2021</v>
      </c>
    </row>
    <row r="28" spans="2:9" x14ac:dyDescent="0.2">
      <c r="B28" s="152">
        <v>5000</v>
      </c>
      <c r="C28" s="153">
        <f>B29-1</f>
        <v>5999</v>
      </c>
      <c r="D28" s="154">
        <v>3.9E-2</v>
      </c>
      <c r="E28" s="154">
        <v>3.5999999999999997E-2</v>
      </c>
      <c r="F28" s="482">
        <v>10000</v>
      </c>
      <c r="G28" s="329">
        <f>LOOKUP(2,1/(($F$28&gt;=$B$28:$B$37)*($F$28&lt;=$C$28:$C$37)),D$28:D$37)</f>
        <v>0.03</v>
      </c>
      <c r="H28" s="329">
        <f>LOOKUP(2,1/(($F$28&gt;=$B$28:$B$37)*($F$28&lt;=$C$28:$C$37)),E$28:E$37)</f>
        <v>2.7E-2</v>
      </c>
      <c r="I28" s="330">
        <f>$G$28-($G$28-$H$28)*($F$28-LOOKUP(1,1/(($F$28&gt;=$B$28:$B$37)*($F$28&lt;=$C$28:$C$37)),B$28:B$37))/(LOOKUP(1,1/(($F$28&gt;=$B$28:$B$37)*($F$28&lt;=$C$28:$C$37)),B$29:B$37)-LOOKUP(1,1/(($F$28&gt;=$B$28:$B$37)*($F$28&lt;=$C$28:$C$37)),B$28:B$37))</f>
        <v>0.03</v>
      </c>
    </row>
    <row r="29" spans="2:9" x14ac:dyDescent="0.2">
      <c r="B29" s="152">
        <v>6000</v>
      </c>
      <c r="C29" s="153">
        <f t="shared" ref="C29:C36" si="1">B30-1</f>
        <v>6999</v>
      </c>
      <c r="D29" s="156">
        <v>3.5999999999999997E-2</v>
      </c>
      <c r="E29" s="156">
        <v>3.4000000000000002E-2</v>
      </c>
      <c r="F29" s="157"/>
      <c r="G29" s="98"/>
      <c r="H29" s="98"/>
      <c r="I29" s="125"/>
    </row>
    <row r="30" spans="2:9" x14ac:dyDescent="0.2">
      <c r="B30" s="152">
        <v>7000</v>
      </c>
      <c r="C30" s="153">
        <f t="shared" si="1"/>
        <v>7999</v>
      </c>
      <c r="D30" s="156">
        <v>3.4000000000000002E-2</v>
      </c>
      <c r="E30" s="156">
        <v>3.2000000000000001E-2</v>
      </c>
      <c r="F30" s="157"/>
      <c r="G30" s="98"/>
      <c r="H30" s="98"/>
      <c r="I30" s="125"/>
    </row>
    <row r="31" spans="2:9" x14ac:dyDescent="0.2">
      <c r="B31" s="152">
        <v>8000</v>
      </c>
      <c r="C31" s="153">
        <f t="shared" si="1"/>
        <v>8999</v>
      </c>
      <c r="D31" s="156">
        <v>3.2000000000000001E-2</v>
      </c>
      <c r="E31" s="156">
        <v>3.1E-2</v>
      </c>
      <c r="F31" s="157"/>
      <c r="G31" s="98"/>
      <c r="H31" s="98"/>
      <c r="I31" s="125"/>
    </row>
    <row r="32" spans="2:9" x14ac:dyDescent="0.2">
      <c r="B32" s="152">
        <v>9000</v>
      </c>
      <c r="C32" s="153">
        <f t="shared" si="1"/>
        <v>9999</v>
      </c>
      <c r="D32" s="156">
        <v>3.1E-2</v>
      </c>
      <c r="E32" s="156">
        <v>0.03</v>
      </c>
      <c r="F32" s="157"/>
      <c r="G32" s="98"/>
      <c r="H32" s="98"/>
      <c r="I32" s="125"/>
    </row>
    <row r="33" spans="2:22" x14ac:dyDescent="0.2">
      <c r="B33" s="152">
        <v>10000</v>
      </c>
      <c r="C33" s="153">
        <f t="shared" si="1"/>
        <v>14999</v>
      </c>
      <c r="D33" s="156">
        <v>0.03</v>
      </c>
      <c r="E33" s="156">
        <v>2.7E-2</v>
      </c>
      <c r="F33" s="157"/>
      <c r="G33" s="98"/>
      <c r="H33" s="98"/>
      <c r="I33" s="125"/>
    </row>
    <row r="34" spans="2:22" x14ac:dyDescent="0.2">
      <c r="B34" s="152">
        <v>15000</v>
      </c>
      <c r="C34" s="153">
        <f t="shared" si="1"/>
        <v>19999</v>
      </c>
      <c r="D34" s="156">
        <v>2.7E-2</v>
      </c>
      <c r="E34" s="156">
        <v>2.5000000000000001E-2</v>
      </c>
      <c r="F34" s="157"/>
      <c r="G34" s="98"/>
      <c r="H34" s="98"/>
      <c r="I34" s="125"/>
    </row>
    <row r="35" spans="2:22" x14ac:dyDescent="0.2">
      <c r="B35" s="152">
        <v>20000</v>
      </c>
      <c r="C35" s="153">
        <f t="shared" si="1"/>
        <v>49999</v>
      </c>
      <c r="D35" s="156">
        <v>2.5000000000000001E-2</v>
      </c>
      <c r="E35" s="156">
        <v>2.1999999999999999E-2</v>
      </c>
      <c r="F35" s="157"/>
      <c r="G35" s="98"/>
      <c r="H35" s="98"/>
      <c r="I35" s="125"/>
    </row>
    <row r="36" spans="2:22" x14ac:dyDescent="0.2">
      <c r="B36" s="152">
        <v>50000</v>
      </c>
      <c r="C36" s="153">
        <f t="shared" si="1"/>
        <v>59999</v>
      </c>
      <c r="D36" s="156">
        <v>2.1999999999999999E-2</v>
      </c>
      <c r="E36" s="156">
        <v>0.02</v>
      </c>
      <c r="F36" s="157"/>
      <c r="G36" s="98"/>
      <c r="H36" s="98"/>
      <c r="I36" s="125"/>
    </row>
    <row r="37" spans="2:22" x14ac:dyDescent="0.2">
      <c r="B37" s="158">
        <v>60000</v>
      </c>
      <c r="C37" s="159">
        <v>99999999999</v>
      </c>
      <c r="D37" s="160">
        <v>0.02</v>
      </c>
      <c r="E37" s="160">
        <v>0.02</v>
      </c>
      <c r="F37" s="161"/>
      <c r="G37" s="162"/>
      <c r="H37" s="162"/>
      <c r="I37" s="163"/>
    </row>
    <row r="38" spans="2:22" x14ac:dyDescent="0.2">
      <c r="K38" s="439"/>
    </row>
    <row r="39" spans="2:22" x14ac:dyDescent="0.2">
      <c r="B39" s="164" t="s">
        <v>2141</v>
      </c>
    </row>
    <row r="40" spans="2:22" s="98" customFormat="1" x14ac:dyDescent="0.2">
      <c r="B40" s="165" t="s">
        <v>2</v>
      </c>
      <c r="C40" s="166">
        <f>'Hospital Inputs '!D15</f>
        <v>0</v>
      </c>
      <c r="D40" s="167"/>
      <c r="E40" s="167"/>
      <c r="F40" s="167"/>
      <c r="G40" s="167"/>
      <c r="H40" s="167"/>
      <c r="I40" s="167"/>
      <c r="J40" s="168"/>
      <c r="K40" s="440"/>
      <c r="T40" s="241"/>
    </row>
    <row r="41" spans="2:22" s="98" customFormat="1" ht="36.75" customHeight="1" x14ac:dyDescent="0.2">
      <c r="B41" s="124"/>
      <c r="C41" s="170" t="s">
        <v>2064</v>
      </c>
      <c r="D41" s="171" t="s">
        <v>2022</v>
      </c>
      <c r="E41" s="170" t="s">
        <v>2104</v>
      </c>
      <c r="F41" s="170" t="s">
        <v>2137</v>
      </c>
      <c r="J41" s="172" t="s">
        <v>2123</v>
      </c>
      <c r="K41" s="224" t="e">
        <f>F45</f>
        <v>#DIV/0!</v>
      </c>
      <c r="T41" s="287"/>
    </row>
    <row r="42" spans="2:22" s="98" customFormat="1" ht="15" x14ac:dyDescent="0.35">
      <c r="B42" s="173" t="s">
        <v>2062</v>
      </c>
      <c r="C42" s="174" t="e">
        <f>'Hospital Inputs '!AD29</f>
        <v>#DIV/0!</v>
      </c>
      <c r="D42" s="120" t="e">
        <f>'Hospital Inputs '!AD36</f>
        <v>#DIV/0!</v>
      </c>
      <c r="E42" s="113" t="e">
        <f>'Hospital Inputs '!AD25</f>
        <v>#DIV/0!</v>
      </c>
      <c r="F42" s="174" t="e">
        <f>((D42/($C$40)))</f>
        <v>#DIV/0!</v>
      </c>
      <c r="J42" s="172" t="s">
        <v>2122</v>
      </c>
      <c r="K42" s="441">
        <v>9500.86</v>
      </c>
      <c r="T42" s="287"/>
      <c r="V42" s="239"/>
    </row>
    <row r="43" spans="2:22" s="98" customFormat="1" x14ac:dyDescent="0.2">
      <c r="B43" s="173" t="s">
        <v>2063</v>
      </c>
      <c r="C43" s="174" t="e">
        <f>'Hospital Inputs '!AJ29</f>
        <v>#DIV/0!</v>
      </c>
      <c r="D43" s="120" t="e">
        <f>'Hospital Inputs '!AJ36</f>
        <v>#DIV/0!</v>
      </c>
      <c r="E43" s="113" t="e">
        <f>'Hospital Inputs '!AJ25</f>
        <v>#DIV/0!</v>
      </c>
      <c r="F43" s="174" t="e">
        <f>((D43/($C$40)))</f>
        <v>#DIV/0!</v>
      </c>
      <c r="J43" s="172" t="s">
        <v>2121</v>
      </c>
      <c r="K43" s="224" t="e">
        <f>IF(K41&gt;K42,K42*0.5,K42-K41)</f>
        <v>#DIV/0!</v>
      </c>
      <c r="L43" s="308"/>
      <c r="T43" s="241"/>
    </row>
    <row r="44" spans="2:22" s="98" customFormat="1" x14ac:dyDescent="0.2">
      <c r="B44" s="173" t="s">
        <v>2060</v>
      </c>
      <c r="C44" s="174" t="e">
        <f>'Physician Inputs'!R27</f>
        <v>#DIV/0!</v>
      </c>
      <c r="D44" s="120">
        <f>'Physician Inputs'!R33</f>
        <v>0</v>
      </c>
      <c r="E44" s="113" t="e">
        <f>'Physician Inputs'!R23</f>
        <v>#DIV/0!</v>
      </c>
      <c r="F44" s="174" t="e">
        <f>((D44/($C$40)))</f>
        <v>#DIV/0!</v>
      </c>
      <c r="J44" s="172" t="s">
        <v>2105</v>
      </c>
      <c r="K44" s="480"/>
      <c r="O44" s="238"/>
      <c r="T44" s="241"/>
    </row>
    <row r="45" spans="2:22" s="98" customFormat="1" x14ac:dyDescent="0.2">
      <c r="B45" s="173"/>
      <c r="C45" s="174"/>
      <c r="D45" s="120"/>
      <c r="E45" s="120"/>
      <c r="F45" s="174" t="e">
        <f>SUM(F42:F44)</f>
        <v>#DIV/0!</v>
      </c>
      <c r="J45" s="172" t="s">
        <v>2124</v>
      </c>
      <c r="K45" s="224" t="e">
        <f>((1+K44)*K43)+K41</f>
        <v>#DIV/0!</v>
      </c>
      <c r="L45" s="308"/>
      <c r="M45" s="308"/>
      <c r="O45" s="308"/>
      <c r="T45" s="287"/>
    </row>
    <row r="46" spans="2:22" s="98" customFormat="1" x14ac:dyDescent="0.2">
      <c r="B46" s="173"/>
      <c r="C46" s="174"/>
      <c r="D46" s="120"/>
      <c r="E46" s="113"/>
      <c r="F46" s="174"/>
      <c r="J46" s="172" t="s">
        <v>2023</v>
      </c>
      <c r="K46" s="200" t="e">
        <f>1-(K45/K42)</f>
        <v>#DIV/0!</v>
      </c>
      <c r="L46" s="309"/>
      <c r="T46" s="241"/>
    </row>
    <row r="47" spans="2:22" s="98" customFormat="1" x14ac:dyDescent="0.2">
      <c r="B47" s="173"/>
      <c r="C47" s="174"/>
      <c r="D47" s="120"/>
      <c r="E47" s="113"/>
      <c r="F47" s="174"/>
      <c r="J47" s="172" t="s">
        <v>2126</v>
      </c>
      <c r="K47" s="234" t="e">
        <f>IF(K46&gt;I28,(($F$28*(K42-K45))),0)</f>
        <v>#DIV/0!</v>
      </c>
      <c r="L47" s="309"/>
      <c r="T47" s="241"/>
    </row>
    <row r="48" spans="2:22" s="98" customFormat="1" x14ac:dyDescent="0.2">
      <c r="B48" s="173"/>
      <c r="C48" s="174"/>
      <c r="D48" s="120"/>
      <c r="E48" s="113"/>
      <c r="F48" s="174"/>
      <c r="J48" s="172" t="s">
        <v>2125</v>
      </c>
      <c r="K48" s="234" t="e">
        <f>K47*0.5</f>
        <v>#DIV/0!</v>
      </c>
      <c r="L48" s="309"/>
      <c r="T48" s="241"/>
    </row>
    <row r="49" spans="2:20" s="98" customFormat="1" x14ac:dyDescent="0.2">
      <c r="B49" s="173"/>
      <c r="C49" s="174"/>
      <c r="D49" s="120"/>
      <c r="E49" s="113"/>
      <c r="F49" s="174"/>
      <c r="J49" s="172" t="s">
        <v>2111</v>
      </c>
      <c r="K49" s="481"/>
      <c r="L49" s="309"/>
      <c r="T49" s="241"/>
    </row>
    <row r="50" spans="2:20" s="98" customFormat="1" x14ac:dyDescent="0.2">
      <c r="B50" s="173"/>
      <c r="C50" s="174"/>
      <c r="D50" s="120"/>
      <c r="E50" s="113"/>
      <c r="F50" s="174"/>
      <c r="J50" s="172" t="s">
        <v>2127</v>
      </c>
      <c r="K50" s="301" t="e">
        <f>K48*K49</f>
        <v>#DIV/0!</v>
      </c>
      <c r="L50" s="309"/>
      <c r="T50" s="241"/>
    </row>
    <row r="51" spans="2:20" s="98" customFormat="1" x14ac:dyDescent="0.2">
      <c r="B51" s="173"/>
      <c r="C51" s="174"/>
      <c r="D51" s="120"/>
      <c r="E51" s="113"/>
      <c r="F51" s="174"/>
      <c r="J51" s="172" t="s">
        <v>2114</v>
      </c>
      <c r="K51" s="481"/>
      <c r="L51" s="309"/>
      <c r="T51" s="241"/>
    </row>
    <row r="52" spans="2:20" s="98" customFormat="1" x14ac:dyDescent="0.2">
      <c r="B52" s="173"/>
      <c r="C52" s="174"/>
      <c r="D52" s="120"/>
      <c r="E52" s="113"/>
      <c r="F52" s="174"/>
      <c r="J52" s="172" t="s">
        <v>2136</v>
      </c>
      <c r="K52" s="224" t="e">
        <f>K50*(1-K51)</f>
        <v>#DIV/0!</v>
      </c>
      <c r="L52" s="309"/>
      <c r="T52" s="241"/>
    </row>
    <row r="53" spans="2:20" s="98" customFormat="1" x14ac:dyDescent="0.2">
      <c r="B53" s="289"/>
      <c r="C53" s="240"/>
      <c r="D53" s="290"/>
      <c r="E53" s="291"/>
      <c r="F53" s="240"/>
      <c r="G53" s="162"/>
      <c r="H53" s="162"/>
      <c r="I53" s="162"/>
      <c r="J53" s="292" t="s">
        <v>2112</v>
      </c>
      <c r="K53" s="442" t="e">
        <f>K52*($F$16/$F$28)</f>
        <v>#DIV/0!</v>
      </c>
      <c r="L53" s="309"/>
      <c r="T53" s="241"/>
    </row>
    <row r="54" spans="2:20" s="98" customFormat="1" x14ac:dyDescent="0.2">
      <c r="B54" s="172"/>
      <c r="C54" s="174"/>
      <c r="D54" s="120"/>
      <c r="E54" s="113"/>
      <c r="F54" s="174"/>
      <c r="K54" s="225"/>
      <c r="T54" s="293"/>
    </row>
    <row r="55" spans="2:20" s="98" customFormat="1" x14ac:dyDescent="0.2">
      <c r="B55" s="164" t="s">
        <v>5</v>
      </c>
      <c r="C55" s="99"/>
      <c r="D55" s="99"/>
      <c r="E55" s="99"/>
      <c r="F55" s="99"/>
      <c r="G55" s="99"/>
      <c r="H55" s="99"/>
      <c r="I55" s="99"/>
      <c r="J55" s="99"/>
      <c r="K55" s="191"/>
      <c r="T55" s="241"/>
    </row>
    <row r="56" spans="2:20" s="98" customFormat="1" x14ac:dyDescent="0.2">
      <c r="B56" s="165" t="s">
        <v>2</v>
      </c>
      <c r="C56" s="166">
        <f>'Hospital Inputs '!E15</f>
        <v>0</v>
      </c>
      <c r="D56" s="167"/>
      <c r="E56" s="167"/>
      <c r="F56" s="167"/>
      <c r="G56" s="167"/>
      <c r="H56" s="167"/>
      <c r="I56" s="167"/>
      <c r="J56" s="168"/>
      <c r="K56" s="440"/>
      <c r="T56" s="288"/>
    </row>
    <row r="57" spans="2:20" s="98" customFormat="1" ht="36.75" customHeight="1" x14ac:dyDescent="0.2">
      <c r="B57" s="124"/>
      <c r="C57" s="170" t="s">
        <v>2064</v>
      </c>
      <c r="D57" s="171" t="s">
        <v>2022</v>
      </c>
      <c r="E57" s="170" t="s">
        <v>2104</v>
      </c>
      <c r="F57" s="170" t="s">
        <v>2137</v>
      </c>
      <c r="J57" s="172" t="s">
        <v>2123</v>
      </c>
      <c r="K57" s="224" t="e">
        <f>F61</f>
        <v>#DIV/0!</v>
      </c>
      <c r="T57" s="241"/>
    </row>
    <row r="58" spans="2:20" s="98" customFormat="1" ht="15" x14ac:dyDescent="0.35">
      <c r="B58" s="173" t="s">
        <v>2062</v>
      </c>
      <c r="C58" s="174" t="e">
        <f>'Hospital Inputs '!AE29</f>
        <v>#DIV/0!</v>
      </c>
      <c r="D58" s="120" t="e">
        <f>'Hospital Inputs '!AE36</f>
        <v>#DIV/0!</v>
      </c>
      <c r="E58" s="113" t="e">
        <f>'Hospital Inputs '!AE25</f>
        <v>#DIV/0!</v>
      </c>
      <c r="F58" s="174" t="e">
        <f>((D58/($C$56)))</f>
        <v>#DIV/0!</v>
      </c>
      <c r="J58" s="172" t="s">
        <v>2122</v>
      </c>
      <c r="K58" s="132">
        <f>K42</f>
        <v>9500.86</v>
      </c>
      <c r="M58" s="308"/>
      <c r="T58" s="241"/>
    </row>
    <row r="59" spans="2:20" s="98" customFormat="1" x14ac:dyDescent="0.2">
      <c r="B59" s="173" t="s">
        <v>2063</v>
      </c>
      <c r="C59" s="174" t="e">
        <f>'Hospital Inputs '!AK29</f>
        <v>#DIV/0!</v>
      </c>
      <c r="D59" s="120" t="e">
        <f>'Hospital Inputs '!AK36</f>
        <v>#DIV/0!</v>
      </c>
      <c r="E59" s="113" t="e">
        <f>'Hospital Inputs '!AK25</f>
        <v>#DIV/0!</v>
      </c>
      <c r="F59" s="174" t="e">
        <f>((D59/($C$56)))</f>
        <v>#DIV/0!</v>
      </c>
      <c r="J59" s="172" t="s">
        <v>2121</v>
      </c>
      <c r="K59" s="224" t="e">
        <f>K45-K57</f>
        <v>#DIV/0!</v>
      </c>
      <c r="T59" s="241"/>
    </row>
    <row r="60" spans="2:20" s="98" customFormat="1" x14ac:dyDescent="0.2">
      <c r="B60" s="173" t="s">
        <v>2060</v>
      </c>
      <c r="C60" s="174" t="e">
        <f>'Physician Inputs'!S27</f>
        <v>#DIV/0!</v>
      </c>
      <c r="D60" s="120">
        <f>'Physician Inputs'!S33</f>
        <v>0</v>
      </c>
      <c r="E60" s="113" t="e">
        <f>'Physician Inputs'!S22</f>
        <v>#DIV/0!</v>
      </c>
      <c r="F60" s="174" t="e">
        <f>((D60/($C$56)))</f>
        <v>#DIV/0!</v>
      </c>
      <c r="J60" s="172" t="s">
        <v>2105</v>
      </c>
      <c r="K60" s="483">
        <f>$K$44</f>
        <v>0</v>
      </c>
      <c r="T60" s="241"/>
    </row>
    <row r="61" spans="2:20" s="98" customFormat="1" x14ac:dyDescent="0.2">
      <c r="B61" s="173"/>
      <c r="C61" s="174"/>
      <c r="D61" s="120"/>
      <c r="E61" s="113"/>
      <c r="F61" s="174" t="e">
        <f>SUM(F58:F60)</f>
        <v>#DIV/0!</v>
      </c>
      <c r="J61" s="172" t="s">
        <v>2124</v>
      </c>
      <c r="K61" s="224" t="e">
        <f>((1+K60)*K59)+K57</f>
        <v>#DIV/0!</v>
      </c>
      <c r="T61" s="287"/>
    </row>
    <row r="62" spans="2:20" s="98" customFormat="1" x14ac:dyDescent="0.2">
      <c r="B62" s="173"/>
      <c r="C62" s="174"/>
      <c r="D62" s="120"/>
      <c r="E62" s="113"/>
      <c r="F62" s="174"/>
      <c r="J62" s="172" t="s">
        <v>2023</v>
      </c>
      <c r="K62" s="200" t="e">
        <f>1-(K61/K58)</f>
        <v>#DIV/0!</v>
      </c>
      <c r="T62" s="287"/>
    </row>
    <row r="63" spans="2:20" s="98" customFormat="1" x14ac:dyDescent="0.2">
      <c r="B63" s="173"/>
      <c r="C63" s="174"/>
      <c r="D63" s="120"/>
      <c r="E63" s="113"/>
      <c r="F63" s="174"/>
      <c r="J63" s="172" t="s">
        <v>2126</v>
      </c>
      <c r="K63" s="234" t="e">
        <f>IF(K62&gt;I28,(($F$28*(K58-K61))),0)</f>
        <v>#DIV/0!</v>
      </c>
      <c r="T63" s="287"/>
    </row>
    <row r="64" spans="2:20" s="98" customFormat="1" x14ac:dyDescent="0.2">
      <c r="B64" s="173"/>
      <c r="C64" s="174"/>
      <c r="D64" s="120"/>
      <c r="E64" s="113"/>
      <c r="F64" s="174"/>
      <c r="J64" s="172" t="s">
        <v>2125</v>
      </c>
      <c r="K64" s="234" t="e">
        <f>K63*0.5</f>
        <v>#DIV/0!</v>
      </c>
      <c r="T64" s="287"/>
    </row>
    <row r="65" spans="2:20" s="98" customFormat="1" x14ac:dyDescent="0.2">
      <c r="B65" s="173"/>
      <c r="C65" s="174"/>
      <c r="D65" s="120"/>
      <c r="E65" s="113"/>
      <c r="F65" s="174"/>
      <c r="J65" s="172" t="s">
        <v>2111</v>
      </c>
      <c r="K65" s="481"/>
      <c r="T65" s="287"/>
    </row>
    <row r="66" spans="2:20" s="98" customFormat="1" x14ac:dyDescent="0.2">
      <c r="B66" s="173"/>
      <c r="C66" s="174"/>
      <c r="D66" s="120"/>
      <c r="E66" s="113"/>
      <c r="F66" s="174"/>
      <c r="J66" s="172" t="s">
        <v>2127</v>
      </c>
      <c r="K66" s="301" t="e">
        <f>K64*K65</f>
        <v>#DIV/0!</v>
      </c>
      <c r="T66" s="287"/>
    </row>
    <row r="67" spans="2:20" s="98" customFormat="1" x14ac:dyDescent="0.2">
      <c r="B67" s="173"/>
      <c r="C67" s="174"/>
      <c r="D67" s="120"/>
      <c r="E67" s="113"/>
      <c r="F67" s="174"/>
      <c r="J67" s="172" t="s">
        <v>2114</v>
      </c>
      <c r="K67" s="484">
        <f>$K$51</f>
        <v>0</v>
      </c>
      <c r="T67" s="287"/>
    </row>
    <row r="68" spans="2:20" s="98" customFormat="1" x14ac:dyDescent="0.2">
      <c r="B68" s="173"/>
      <c r="C68" s="174"/>
      <c r="D68" s="120"/>
      <c r="E68" s="113"/>
      <c r="J68" s="172" t="s">
        <v>2136</v>
      </c>
      <c r="K68" s="224" t="e">
        <f>K66*(1-K67)</f>
        <v>#DIV/0!</v>
      </c>
      <c r="T68" s="241"/>
    </row>
    <row r="69" spans="2:20" s="98" customFormat="1" x14ac:dyDescent="0.2">
      <c r="B69" s="361"/>
      <c r="C69" s="162"/>
      <c r="D69" s="162"/>
      <c r="E69" s="162"/>
      <c r="F69" s="162"/>
      <c r="G69" s="162"/>
      <c r="H69" s="162"/>
      <c r="I69" s="162"/>
      <c r="J69" s="292" t="s">
        <v>2112</v>
      </c>
      <c r="K69" s="442" t="e">
        <f>K68*($F$16/$F$28)</f>
        <v>#DIV/0!</v>
      </c>
      <c r="T69" s="241"/>
    </row>
    <row r="70" spans="2:20" s="98" customFormat="1" x14ac:dyDescent="0.2">
      <c r="B70" s="241"/>
      <c r="J70" s="172"/>
      <c r="K70" s="225"/>
      <c r="T70" s="241"/>
    </row>
    <row r="71" spans="2:20" s="98" customFormat="1" x14ac:dyDescent="0.2">
      <c r="B71" s="164" t="s">
        <v>6</v>
      </c>
      <c r="J71" s="172"/>
      <c r="K71" s="225"/>
      <c r="T71" s="241"/>
    </row>
    <row r="72" spans="2:20" s="98" customFormat="1" x14ac:dyDescent="0.2">
      <c r="B72" s="165" t="s">
        <v>2</v>
      </c>
      <c r="C72" s="166">
        <f>'Hospital Inputs '!F15</f>
        <v>0</v>
      </c>
      <c r="D72" s="167"/>
      <c r="E72" s="167"/>
      <c r="F72" s="167"/>
      <c r="G72" s="167"/>
      <c r="H72" s="167"/>
      <c r="I72" s="167"/>
      <c r="J72" s="168"/>
      <c r="K72" s="440"/>
      <c r="T72" s="288"/>
    </row>
    <row r="73" spans="2:20" s="98" customFormat="1" ht="35.25" customHeight="1" x14ac:dyDescent="0.2">
      <c r="B73" s="124"/>
      <c r="C73" s="170" t="s">
        <v>2064</v>
      </c>
      <c r="D73" s="171" t="s">
        <v>2022</v>
      </c>
      <c r="E73" s="170" t="s">
        <v>2104</v>
      </c>
      <c r="F73" s="170" t="s">
        <v>2137</v>
      </c>
      <c r="J73" s="172" t="s">
        <v>2123</v>
      </c>
      <c r="K73" s="224" t="e">
        <f>F77</f>
        <v>#DIV/0!</v>
      </c>
      <c r="T73" s="241"/>
    </row>
    <row r="74" spans="2:20" s="98" customFormat="1" ht="15" x14ac:dyDescent="0.35">
      <c r="B74" s="173" t="s">
        <v>2062</v>
      </c>
      <c r="C74" s="174" t="e">
        <f>'Hospital Inputs '!AF29</f>
        <v>#DIV/0!</v>
      </c>
      <c r="D74" s="120" t="e">
        <f>'Hospital Inputs '!AF36</f>
        <v>#DIV/0!</v>
      </c>
      <c r="E74" s="113" t="e">
        <f>'Hospital Inputs '!AF25</f>
        <v>#DIV/0!</v>
      </c>
      <c r="F74" s="174" t="e">
        <f>((D74/($C$72)))</f>
        <v>#DIV/0!</v>
      </c>
      <c r="J74" s="172" t="s">
        <v>2122</v>
      </c>
      <c r="K74" s="132">
        <f>K42</f>
        <v>9500.86</v>
      </c>
      <c r="M74" s="308"/>
      <c r="T74" s="241"/>
    </row>
    <row r="75" spans="2:20" s="98" customFormat="1" x14ac:dyDescent="0.2">
      <c r="B75" s="173" t="s">
        <v>2063</v>
      </c>
      <c r="C75" s="174" t="e">
        <f>'Hospital Inputs '!AL29</f>
        <v>#DIV/0!</v>
      </c>
      <c r="D75" s="120" t="e">
        <f>'Hospital Inputs '!AL36</f>
        <v>#DIV/0!</v>
      </c>
      <c r="E75" s="113" t="e">
        <f>'Hospital Inputs '!AL25</f>
        <v>#DIV/0!</v>
      </c>
      <c r="F75" s="174" t="e">
        <f>((D75/($C$72)))</f>
        <v>#DIV/0!</v>
      </c>
      <c r="J75" s="172" t="s">
        <v>2121</v>
      </c>
      <c r="K75" s="224" t="e">
        <f>K61-K73</f>
        <v>#DIV/0!</v>
      </c>
      <c r="T75" s="241"/>
    </row>
    <row r="76" spans="2:20" s="98" customFormat="1" x14ac:dyDescent="0.2">
      <c r="B76" s="173" t="s">
        <v>2060</v>
      </c>
      <c r="C76" s="174" t="e">
        <f>'Physician Inputs'!T27</f>
        <v>#DIV/0!</v>
      </c>
      <c r="D76" s="120">
        <f>'Physician Inputs'!T33</f>
        <v>0</v>
      </c>
      <c r="E76" s="113" t="e">
        <f>'Physician Inputs'!T22</f>
        <v>#DIV/0!</v>
      </c>
      <c r="F76" s="174" t="e">
        <f>((D76/($C$72)))</f>
        <v>#DIV/0!</v>
      </c>
      <c r="J76" s="172" t="s">
        <v>2105</v>
      </c>
      <c r="K76" s="483">
        <f>$K$44</f>
        <v>0</v>
      </c>
      <c r="T76" s="241"/>
    </row>
    <row r="77" spans="2:20" s="98" customFormat="1" x14ac:dyDescent="0.2">
      <c r="B77" s="173"/>
      <c r="C77" s="174"/>
      <c r="D77" s="120"/>
      <c r="E77" s="113"/>
      <c r="F77" s="174" t="e">
        <f>SUM(F74:F76)</f>
        <v>#DIV/0!</v>
      </c>
      <c r="J77" s="172" t="s">
        <v>2124</v>
      </c>
      <c r="K77" s="224" t="e">
        <f>((1+K76)*K75)+K73</f>
        <v>#DIV/0!</v>
      </c>
      <c r="T77" s="241"/>
    </row>
    <row r="78" spans="2:20" s="98" customFormat="1" x14ac:dyDescent="0.2">
      <c r="B78" s="173"/>
      <c r="C78" s="174"/>
      <c r="D78" s="120"/>
      <c r="E78" s="113"/>
      <c r="F78" s="174"/>
      <c r="J78" s="172" t="s">
        <v>2023</v>
      </c>
      <c r="K78" s="200" t="e">
        <f>1-(K77/K74)</f>
        <v>#DIV/0!</v>
      </c>
      <c r="T78" s="241"/>
    </row>
    <row r="79" spans="2:20" s="98" customFormat="1" x14ac:dyDescent="0.2">
      <c r="B79" s="173"/>
      <c r="C79" s="174"/>
      <c r="D79" s="120"/>
      <c r="E79" s="113"/>
      <c r="F79" s="174"/>
      <c r="J79" s="172" t="s">
        <v>2126</v>
      </c>
      <c r="K79" s="234" t="e">
        <f>IF(K78&gt;I28,(($F$28*(K74-K77))),0)</f>
        <v>#DIV/0!</v>
      </c>
      <c r="T79" s="241"/>
    </row>
    <row r="80" spans="2:20" s="98" customFormat="1" x14ac:dyDescent="0.2">
      <c r="B80" s="173"/>
      <c r="C80" s="174"/>
      <c r="D80" s="120"/>
      <c r="E80" s="113"/>
      <c r="F80" s="174"/>
      <c r="J80" s="172" t="s">
        <v>2125</v>
      </c>
      <c r="K80" s="234" t="e">
        <f>K79*0.5</f>
        <v>#DIV/0!</v>
      </c>
      <c r="T80" s="241"/>
    </row>
    <row r="81" spans="2:20" s="98" customFormat="1" x14ac:dyDescent="0.2">
      <c r="B81" s="173"/>
      <c r="C81" s="174"/>
      <c r="D81" s="120"/>
      <c r="E81" s="113"/>
      <c r="F81" s="174"/>
      <c r="J81" s="172" t="s">
        <v>2111</v>
      </c>
      <c r="K81" s="481"/>
      <c r="T81" s="241"/>
    </row>
    <row r="82" spans="2:20" s="98" customFormat="1" x14ac:dyDescent="0.2">
      <c r="B82" s="173"/>
      <c r="C82" s="174"/>
      <c r="D82" s="120"/>
      <c r="E82" s="113"/>
      <c r="F82" s="174"/>
      <c r="J82" s="172" t="s">
        <v>2127</v>
      </c>
      <c r="K82" s="301" t="e">
        <f>K80*K81</f>
        <v>#DIV/0!</v>
      </c>
      <c r="T82" s="241"/>
    </row>
    <row r="83" spans="2:20" s="98" customFormat="1" x14ac:dyDescent="0.2">
      <c r="B83" s="173"/>
      <c r="C83" s="174"/>
      <c r="D83" s="120"/>
      <c r="E83" s="113"/>
      <c r="F83" s="174"/>
      <c r="J83" s="172" t="s">
        <v>2114</v>
      </c>
      <c r="K83" s="484">
        <f>$K$51</f>
        <v>0</v>
      </c>
      <c r="T83" s="241"/>
    </row>
    <row r="84" spans="2:20" s="98" customFormat="1" x14ac:dyDescent="0.2">
      <c r="B84" s="173"/>
      <c r="C84" s="174"/>
      <c r="D84" s="120"/>
      <c r="E84" s="113"/>
      <c r="F84" s="174"/>
      <c r="J84" s="172" t="s">
        <v>2136</v>
      </c>
      <c r="K84" s="224" t="e">
        <f>K82*(1-K83)</f>
        <v>#DIV/0!</v>
      </c>
      <c r="T84" s="241"/>
    </row>
    <row r="85" spans="2:20" s="98" customFormat="1" x14ac:dyDescent="0.2">
      <c r="B85" s="289"/>
      <c r="C85" s="240"/>
      <c r="D85" s="290"/>
      <c r="E85" s="291"/>
      <c r="F85" s="240"/>
      <c r="G85" s="162"/>
      <c r="H85" s="162"/>
      <c r="I85" s="162"/>
      <c r="J85" s="292" t="s">
        <v>2112</v>
      </c>
      <c r="K85" s="442" t="e">
        <f>K84*($F$16/$F$28)</f>
        <v>#DIV/0!</v>
      </c>
      <c r="T85" s="241"/>
    </row>
    <row r="86" spans="2:20" s="98" customFormat="1" x14ac:dyDescent="0.2">
      <c r="K86" s="225"/>
      <c r="T86" s="241"/>
    </row>
    <row r="87" spans="2:20" s="98" customFormat="1" x14ac:dyDescent="0.2">
      <c r="B87" s="164" t="s">
        <v>7</v>
      </c>
      <c r="K87" s="225"/>
      <c r="T87" s="241"/>
    </row>
    <row r="88" spans="2:20" s="98" customFormat="1" x14ac:dyDescent="0.2">
      <c r="B88" s="165" t="s">
        <v>2</v>
      </c>
      <c r="C88" s="166">
        <f>'Hospital Inputs '!G15</f>
        <v>0</v>
      </c>
      <c r="D88" s="167"/>
      <c r="E88" s="167"/>
      <c r="F88" s="167"/>
      <c r="G88" s="167"/>
      <c r="H88" s="167"/>
      <c r="I88" s="167"/>
      <c r="J88" s="168"/>
      <c r="K88" s="440"/>
      <c r="T88" s="241"/>
    </row>
    <row r="89" spans="2:20" s="98" customFormat="1" ht="36" customHeight="1" x14ac:dyDescent="0.2">
      <c r="B89" s="124"/>
      <c r="C89" s="170" t="s">
        <v>2064</v>
      </c>
      <c r="D89" s="171" t="s">
        <v>2022</v>
      </c>
      <c r="E89" s="170" t="s">
        <v>2104</v>
      </c>
      <c r="F89" s="170" t="s">
        <v>2137</v>
      </c>
      <c r="J89" s="172" t="s">
        <v>2123</v>
      </c>
      <c r="K89" s="224" t="e">
        <f>F93</f>
        <v>#DIV/0!</v>
      </c>
      <c r="T89" s="241"/>
    </row>
    <row r="90" spans="2:20" s="98" customFormat="1" ht="15" x14ac:dyDescent="0.35">
      <c r="B90" s="173" t="s">
        <v>2062</v>
      </c>
      <c r="C90" s="174" t="e">
        <f>'Hospital Inputs '!AG29</f>
        <v>#DIV/0!</v>
      </c>
      <c r="D90" s="120" t="e">
        <f>'Hospital Inputs '!AG36</f>
        <v>#DIV/0!</v>
      </c>
      <c r="E90" s="113" t="e">
        <f>'Hospital Inputs '!AG25</f>
        <v>#DIV/0!</v>
      </c>
      <c r="F90" s="174" t="e">
        <f>((D90/($C$88)))</f>
        <v>#DIV/0!</v>
      </c>
      <c r="J90" s="172" t="s">
        <v>2122</v>
      </c>
      <c r="K90" s="132" t="e">
        <f>((K45*(1/3))+(K61*(1/3))+(K77*(1/3)))</f>
        <v>#DIV/0!</v>
      </c>
      <c r="M90" s="308"/>
      <c r="T90" s="241"/>
    </row>
    <row r="91" spans="2:20" s="98" customFormat="1" x14ac:dyDescent="0.2">
      <c r="B91" s="173" t="s">
        <v>2063</v>
      </c>
      <c r="C91" s="174" t="e">
        <f>'Hospital Inputs '!AM29</f>
        <v>#DIV/0!</v>
      </c>
      <c r="D91" s="120" t="e">
        <f>'Hospital Inputs '!AM36</f>
        <v>#DIV/0!</v>
      </c>
      <c r="E91" s="113" t="e">
        <f>'Hospital Inputs '!AM25</f>
        <v>#DIV/0!</v>
      </c>
      <c r="F91" s="174" t="e">
        <f>((D91/($C$88)))</f>
        <v>#DIV/0!</v>
      </c>
      <c r="J91" s="172" t="s">
        <v>2121</v>
      </c>
      <c r="K91" s="224" t="e">
        <f>K77-K89</f>
        <v>#DIV/0!</v>
      </c>
      <c r="T91" s="241"/>
    </row>
    <row r="92" spans="2:20" s="98" customFormat="1" x14ac:dyDescent="0.2">
      <c r="B92" s="173" t="s">
        <v>2060</v>
      </c>
      <c r="C92" s="174" t="e">
        <f>'Physician Inputs'!U27</f>
        <v>#DIV/0!</v>
      </c>
      <c r="D92" s="120">
        <f>'Physician Inputs'!U33</f>
        <v>0</v>
      </c>
      <c r="E92" s="113" t="e">
        <f>'Physician Inputs'!U22</f>
        <v>#DIV/0!</v>
      </c>
      <c r="F92" s="174" t="e">
        <f>((D92/($C$88)))</f>
        <v>#DIV/0!</v>
      </c>
      <c r="J92" s="172" t="s">
        <v>2105</v>
      </c>
      <c r="K92" s="483">
        <f>$K$44</f>
        <v>0</v>
      </c>
      <c r="T92" s="241"/>
    </row>
    <row r="93" spans="2:20" s="98" customFormat="1" x14ac:dyDescent="0.2">
      <c r="B93" s="173"/>
      <c r="C93" s="174"/>
      <c r="D93" s="120"/>
      <c r="E93" s="113"/>
      <c r="F93" s="174" t="e">
        <f>SUM(F90:F92)</f>
        <v>#DIV/0!</v>
      </c>
      <c r="J93" s="172" t="s">
        <v>2124</v>
      </c>
      <c r="K93" s="224" t="e">
        <f>((1+K92)*K91)+K89</f>
        <v>#DIV/0!</v>
      </c>
      <c r="T93" s="241"/>
    </row>
    <row r="94" spans="2:20" s="98" customFormat="1" x14ac:dyDescent="0.2">
      <c r="B94" s="173"/>
      <c r="C94" s="174"/>
      <c r="D94" s="120"/>
      <c r="E94" s="113"/>
      <c r="F94" s="174"/>
      <c r="J94" s="172" t="s">
        <v>2023</v>
      </c>
      <c r="K94" s="200" t="e">
        <f>1-(K93/K90)</f>
        <v>#DIV/0!</v>
      </c>
      <c r="T94" s="241"/>
    </row>
    <row r="95" spans="2:20" s="98" customFormat="1" x14ac:dyDescent="0.2">
      <c r="B95" s="124"/>
      <c r="J95" s="172" t="s">
        <v>2126</v>
      </c>
      <c r="K95" s="234" t="e">
        <f>IF(K94&gt;I28,(($F$28*(K90-K93))),0)</f>
        <v>#DIV/0!</v>
      </c>
      <c r="T95" s="241"/>
    </row>
    <row r="96" spans="2:20" s="98" customFormat="1" x14ac:dyDescent="0.2">
      <c r="B96" s="124"/>
      <c r="J96" s="172" t="s">
        <v>2125</v>
      </c>
      <c r="K96" s="234" t="e">
        <f>K95*0.5</f>
        <v>#DIV/0!</v>
      </c>
      <c r="T96" s="241"/>
    </row>
    <row r="97" spans="2:20" s="98" customFormat="1" x14ac:dyDescent="0.2">
      <c r="B97" s="124"/>
      <c r="J97" s="172" t="s">
        <v>2111</v>
      </c>
      <c r="K97" s="481"/>
      <c r="T97" s="241"/>
    </row>
    <row r="98" spans="2:20" s="98" customFormat="1" x14ac:dyDescent="0.2">
      <c r="B98" s="124"/>
      <c r="J98" s="172" t="s">
        <v>2127</v>
      </c>
      <c r="K98" s="301" t="e">
        <f>K96*K97</f>
        <v>#DIV/0!</v>
      </c>
      <c r="T98" s="241"/>
    </row>
    <row r="99" spans="2:20" s="98" customFormat="1" x14ac:dyDescent="0.2">
      <c r="B99" s="124"/>
      <c r="J99" s="172" t="s">
        <v>2114</v>
      </c>
      <c r="K99" s="484">
        <f>$K$51</f>
        <v>0</v>
      </c>
      <c r="T99" s="241"/>
    </row>
    <row r="100" spans="2:20" s="98" customFormat="1" x14ac:dyDescent="0.2">
      <c r="B100" s="124"/>
      <c r="J100" s="172" t="s">
        <v>2136</v>
      </c>
      <c r="K100" s="224" t="e">
        <f>K98*(1-K99)</f>
        <v>#DIV/0!</v>
      </c>
      <c r="T100" s="241"/>
    </row>
    <row r="101" spans="2:20" s="98" customFormat="1" x14ac:dyDescent="0.2">
      <c r="B101" s="361"/>
      <c r="C101" s="162"/>
      <c r="D101" s="162"/>
      <c r="E101" s="162"/>
      <c r="F101" s="162"/>
      <c r="G101" s="162"/>
      <c r="H101" s="162"/>
      <c r="I101" s="162"/>
      <c r="J101" s="292" t="s">
        <v>2112</v>
      </c>
      <c r="K101" s="442" t="e">
        <f>K100*($F$16/$F$28)</f>
        <v>#DIV/0!</v>
      </c>
      <c r="T101" s="241"/>
    </row>
    <row r="102" spans="2:20" s="98" customFormat="1" x14ac:dyDescent="0.2">
      <c r="J102" s="172"/>
      <c r="K102" s="223"/>
      <c r="T102" s="241"/>
    </row>
    <row r="103" spans="2:20" s="98" customFormat="1" x14ac:dyDescent="0.2">
      <c r="B103" s="164" t="s">
        <v>8</v>
      </c>
      <c r="K103" s="225"/>
      <c r="T103" s="241"/>
    </row>
    <row r="104" spans="2:20" s="98" customFormat="1" x14ac:dyDescent="0.2">
      <c r="B104" s="165" t="s">
        <v>2</v>
      </c>
      <c r="C104" s="166">
        <f>'Hospital Inputs '!H15</f>
        <v>0</v>
      </c>
      <c r="D104" s="167"/>
      <c r="E104" s="167"/>
      <c r="F104" s="167"/>
      <c r="G104" s="167"/>
      <c r="H104" s="167"/>
      <c r="I104" s="167"/>
      <c r="J104" s="168"/>
      <c r="K104" s="440"/>
      <c r="T104" s="241"/>
    </row>
    <row r="105" spans="2:20" s="98" customFormat="1" ht="38.25" customHeight="1" x14ac:dyDescent="0.2">
      <c r="B105" s="124"/>
      <c r="C105" s="170" t="s">
        <v>2064</v>
      </c>
      <c r="D105" s="171" t="s">
        <v>2022</v>
      </c>
      <c r="E105" s="170" t="s">
        <v>2104</v>
      </c>
      <c r="F105" s="170" t="s">
        <v>2137</v>
      </c>
      <c r="J105" s="172" t="s">
        <v>2123</v>
      </c>
      <c r="K105" s="224" t="e">
        <f>F109</f>
        <v>#DIV/0!</v>
      </c>
      <c r="T105" s="241"/>
    </row>
    <row r="106" spans="2:20" s="98" customFormat="1" ht="15" x14ac:dyDescent="0.35">
      <c r="B106" s="173" t="s">
        <v>2062</v>
      </c>
      <c r="C106" s="174" t="e">
        <f>'Hospital Inputs '!AH29</f>
        <v>#DIV/0!</v>
      </c>
      <c r="D106" s="120" t="e">
        <f>'Hospital Inputs '!AH36</f>
        <v>#DIV/0!</v>
      </c>
      <c r="E106" s="113" t="e">
        <f>'Hospital Inputs '!AH25</f>
        <v>#DIV/0!</v>
      </c>
      <c r="F106" s="174" t="e">
        <f>((D106/($C$104)))</f>
        <v>#DIV/0!</v>
      </c>
      <c r="J106" s="172" t="s">
        <v>2122</v>
      </c>
      <c r="K106" s="132" t="e">
        <f>K90</f>
        <v>#DIV/0!</v>
      </c>
      <c r="M106" s="308"/>
      <c r="T106" s="241"/>
    </row>
    <row r="107" spans="2:20" s="98" customFormat="1" x14ac:dyDescent="0.2">
      <c r="B107" s="173" t="s">
        <v>2063</v>
      </c>
      <c r="C107" s="174" t="e">
        <f>'Hospital Inputs '!AN29</f>
        <v>#DIV/0!</v>
      </c>
      <c r="D107" s="120" t="e">
        <f>'Hospital Inputs '!AN36</f>
        <v>#DIV/0!</v>
      </c>
      <c r="E107" s="113" t="e">
        <f>'Hospital Inputs '!AN25</f>
        <v>#DIV/0!</v>
      </c>
      <c r="F107" s="174" t="e">
        <f>((D107/($C$104)))</f>
        <v>#DIV/0!</v>
      </c>
      <c r="J107" s="172" t="s">
        <v>2121</v>
      </c>
      <c r="K107" s="224" t="e">
        <f>K93-K105</f>
        <v>#DIV/0!</v>
      </c>
      <c r="T107" s="241"/>
    </row>
    <row r="108" spans="2:20" s="98" customFormat="1" x14ac:dyDescent="0.2">
      <c r="B108" s="173" t="s">
        <v>2060</v>
      </c>
      <c r="C108" s="174" t="e">
        <f>'Physician Inputs'!V27</f>
        <v>#DIV/0!</v>
      </c>
      <c r="D108" s="120">
        <f>'Physician Inputs'!V33</f>
        <v>0</v>
      </c>
      <c r="E108" s="113" t="e">
        <f>'Physician Inputs'!V22</f>
        <v>#DIV/0!</v>
      </c>
      <c r="F108" s="174" t="e">
        <f>((D108/($C$104)))</f>
        <v>#DIV/0!</v>
      </c>
      <c r="J108" s="172" t="s">
        <v>2105</v>
      </c>
      <c r="K108" s="483">
        <f>$K$44</f>
        <v>0</v>
      </c>
      <c r="T108" s="241"/>
    </row>
    <row r="109" spans="2:20" s="98" customFormat="1" x14ac:dyDescent="0.2">
      <c r="B109" s="173"/>
      <c r="C109" s="174"/>
      <c r="D109" s="120"/>
      <c r="E109" s="113"/>
      <c r="F109" s="174" t="e">
        <f>SUM(F106:F108)</f>
        <v>#DIV/0!</v>
      </c>
      <c r="J109" s="172" t="s">
        <v>2124</v>
      </c>
      <c r="K109" s="443" t="e">
        <f>((1+K108)*K107)+K105</f>
        <v>#DIV/0!</v>
      </c>
      <c r="T109" s="241"/>
    </row>
    <row r="110" spans="2:20" s="98" customFormat="1" x14ac:dyDescent="0.2">
      <c r="B110" s="173"/>
      <c r="C110" s="174"/>
      <c r="D110" s="120"/>
      <c r="E110" s="113"/>
      <c r="F110" s="174"/>
      <c r="J110" s="172" t="s">
        <v>2023</v>
      </c>
      <c r="K110" s="200" t="e">
        <f>1-(K109/K106)</f>
        <v>#DIV/0!</v>
      </c>
      <c r="T110" s="241"/>
    </row>
    <row r="111" spans="2:20" s="98" customFormat="1" x14ac:dyDescent="0.2">
      <c r="B111" s="124"/>
      <c r="J111" s="172" t="s">
        <v>2126</v>
      </c>
      <c r="K111" s="234" t="e">
        <f>IF(K110&gt;I28,(($F$28*(K106-K109))),0)</f>
        <v>#DIV/0!</v>
      </c>
      <c r="T111" s="241"/>
    </row>
    <row r="112" spans="2:20" s="98" customFormat="1" x14ac:dyDescent="0.2">
      <c r="B112" s="124"/>
      <c r="J112" s="172" t="s">
        <v>2125</v>
      </c>
      <c r="K112" s="234" t="e">
        <f>K111*0.5</f>
        <v>#DIV/0!</v>
      </c>
      <c r="T112" s="241"/>
    </row>
    <row r="113" spans="2:20" s="98" customFormat="1" x14ac:dyDescent="0.2">
      <c r="B113" s="124"/>
      <c r="J113" s="172" t="s">
        <v>2111</v>
      </c>
      <c r="K113" s="481"/>
      <c r="T113" s="241"/>
    </row>
    <row r="114" spans="2:20" s="98" customFormat="1" x14ac:dyDescent="0.2">
      <c r="B114" s="124"/>
      <c r="J114" s="172" t="s">
        <v>2127</v>
      </c>
      <c r="K114" s="301" t="e">
        <f>K112*K113</f>
        <v>#DIV/0!</v>
      </c>
      <c r="T114" s="241"/>
    </row>
    <row r="115" spans="2:20" s="98" customFormat="1" x14ac:dyDescent="0.2">
      <c r="B115" s="124"/>
      <c r="J115" s="172" t="s">
        <v>2114</v>
      </c>
      <c r="K115" s="484">
        <f>$K$51</f>
        <v>0</v>
      </c>
      <c r="T115" s="241"/>
    </row>
    <row r="116" spans="2:20" x14ac:dyDescent="0.2">
      <c r="B116" s="124"/>
      <c r="C116" s="98"/>
      <c r="D116" s="98"/>
      <c r="E116" s="98"/>
      <c r="F116" s="98"/>
      <c r="G116" s="98"/>
      <c r="H116" s="98"/>
      <c r="I116" s="98"/>
      <c r="J116" s="172" t="s">
        <v>2136</v>
      </c>
      <c r="K116" s="224" t="e">
        <f>K114*(1-K115)</f>
        <v>#DIV/0!</v>
      </c>
    </row>
    <row r="117" spans="2:20" x14ac:dyDescent="0.2">
      <c r="B117" s="361"/>
      <c r="C117" s="162"/>
      <c r="D117" s="162"/>
      <c r="E117" s="162"/>
      <c r="F117" s="162"/>
      <c r="G117" s="162"/>
      <c r="H117" s="162"/>
      <c r="I117" s="162"/>
      <c r="J117" s="292" t="s">
        <v>2112</v>
      </c>
      <c r="K117" s="442" t="e">
        <f>K116*($F$16/$F$28)</f>
        <v>#DIV/0!</v>
      </c>
    </row>
    <row r="119" spans="2:20" x14ac:dyDescent="0.2">
      <c r="B119" s="99" t="s">
        <v>2130</v>
      </c>
    </row>
    <row r="120" spans="2:20" x14ac:dyDescent="0.2">
      <c r="B120" s="99" t="s">
        <v>2142</v>
      </c>
    </row>
    <row r="121" spans="2:20" x14ac:dyDescent="0.2">
      <c r="B121" s="176" t="s">
        <v>2188</v>
      </c>
    </row>
    <row r="124" spans="2:20" x14ac:dyDescent="0.2">
      <c r="C124" s="98"/>
    </row>
    <row r="125" spans="2:20" x14ac:dyDescent="0.2">
      <c r="C125" s="335"/>
    </row>
    <row r="126" spans="2:20" x14ac:dyDescent="0.2">
      <c r="C126" s="98"/>
    </row>
  </sheetData>
  <mergeCells count="2">
    <mergeCell ref="B15:C15"/>
    <mergeCell ref="B27:C27"/>
  </mergeCells>
  <pageMargins left="0.7" right="0.7" top="0.75" bottom="0.75" header="0.3" footer="0.3"/>
  <pageSetup scale="52" orientation="portrait" r:id="rId1"/>
  <rowBreaks count="1" manualBreakCount="1">
    <brk id="70" max="12" man="1"/>
  </rowBreaks>
  <ignoredErrors>
    <ignoredError sqref="K41 K43 K45:K48 K50 K52:K64 K66:K80 K82:K96 K98:K112 K114:K123" evalError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AA58"/>
  <sheetViews>
    <sheetView zoomScaleNormal="100" workbookViewId="0"/>
  </sheetViews>
  <sheetFormatPr defaultColWidth="9.140625" defaultRowHeight="12" x14ac:dyDescent="0.2"/>
  <cols>
    <col min="1" max="1" width="3.5703125" style="9" customWidth="1"/>
    <col min="2" max="2" width="51.140625" style="9" bestFit="1" customWidth="1"/>
    <col min="3" max="3" width="12" style="9" bestFit="1" customWidth="1"/>
    <col min="4" max="4" width="11.5703125" style="9" bestFit="1" customWidth="1"/>
    <col min="5" max="5" width="12" style="9" bestFit="1" customWidth="1"/>
    <col min="6" max="16384" width="9.140625" style="9"/>
  </cols>
  <sheetData>
    <row r="2" spans="2:13" x14ac:dyDescent="0.2">
      <c r="B2" s="61" t="s">
        <v>19</v>
      </c>
    </row>
    <row r="3" spans="2:13" x14ac:dyDescent="0.2">
      <c r="B3" s="9" t="s">
        <v>2157</v>
      </c>
    </row>
    <row r="4" spans="2:13" x14ac:dyDescent="0.2">
      <c r="B4" s="9" t="s">
        <v>2158</v>
      </c>
      <c r="J4" s="326"/>
    </row>
    <row r="5" spans="2:13" x14ac:dyDescent="0.2">
      <c r="B5" s="322" t="s">
        <v>2091</v>
      </c>
      <c r="J5" s="326"/>
    </row>
    <row r="7" spans="2:13" x14ac:dyDescent="0.2">
      <c r="J7" s="338"/>
    </row>
    <row r="8" spans="2:13" x14ac:dyDescent="0.2">
      <c r="B8" s="8"/>
      <c r="C8" s="62" t="s">
        <v>20</v>
      </c>
      <c r="D8" s="63" t="s">
        <v>21</v>
      </c>
      <c r="E8" s="64" t="s">
        <v>5</v>
      </c>
      <c r="F8" s="64" t="s">
        <v>6</v>
      </c>
      <c r="G8" s="64" t="s">
        <v>7</v>
      </c>
      <c r="H8" s="65" t="s">
        <v>8</v>
      </c>
    </row>
    <row r="9" spans="2:13" x14ac:dyDescent="0.2">
      <c r="B9" s="66" t="s">
        <v>22</v>
      </c>
      <c r="C9" s="95">
        <v>350000</v>
      </c>
      <c r="D9" s="96">
        <v>250000</v>
      </c>
      <c r="E9" s="96">
        <v>250000</v>
      </c>
      <c r="F9" s="96">
        <v>250000</v>
      </c>
      <c r="G9" s="96">
        <v>250000</v>
      </c>
      <c r="H9" s="97">
        <v>250000</v>
      </c>
    </row>
    <row r="10" spans="2:13" x14ac:dyDescent="0.2">
      <c r="C10" s="331">
        <f>E58</f>
        <v>0</v>
      </c>
      <c r="D10" s="332">
        <f t="shared" ref="D10:H10" si="0">F58</f>
        <v>0</v>
      </c>
      <c r="E10" s="333">
        <f t="shared" si="0"/>
        <v>0</v>
      </c>
      <c r="F10" s="333">
        <f t="shared" si="0"/>
        <v>0</v>
      </c>
      <c r="G10" s="333">
        <f t="shared" si="0"/>
        <v>0</v>
      </c>
      <c r="H10" s="334">
        <f t="shared" si="0"/>
        <v>0</v>
      </c>
      <c r="K10" s="8"/>
    </row>
    <row r="11" spans="2:13" x14ac:dyDescent="0.2">
      <c r="C11" s="339">
        <f>IF(C10&gt;C9,C10,C9)</f>
        <v>350000</v>
      </c>
      <c r="D11" s="340">
        <f t="shared" ref="D11:H11" si="1">IF(D10&gt;D9,D10,D9)</f>
        <v>250000</v>
      </c>
      <c r="E11" s="341">
        <f t="shared" si="1"/>
        <v>250000</v>
      </c>
      <c r="F11" s="341">
        <f t="shared" si="1"/>
        <v>250000</v>
      </c>
      <c r="G11" s="341">
        <f t="shared" si="1"/>
        <v>250000</v>
      </c>
      <c r="H11" s="342">
        <f t="shared" si="1"/>
        <v>250000</v>
      </c>
      <c r="I11" s="326"/>
      <c r="K11" s="8"/>
    </row>
    <row r="12" spans="2:13" x14ac:dyDescent="0.2">
      <c r="K12" s="8"/>
    </row>
    <row r="13" spans="2:13" s="69" customFormat="1" ht="27" customHeight="1" x14ac:dyDescent="0.2">
      <c r="B13" s="10" t="s">
        <v>1932</v>
      </c>
      <c r="C13" s="67" t="s">
        <v>1933</v>
      </c>
      <c r="D13" s="67" t="s">
        <v>1934</v>
      </c>
      <c r="E13" s="62" t="s">
        <v>20</v>
      </c>
      <c r="F13" s="63" t="s">
        <v>21</v>
      </c>
      <c r="G13" s="64" t="s">
        <v>5</v>
      </c>
      <c r="H13" s="64" t="s">
        <v>6</v>
      </c>
      <c r="I13" s="64" t="s">
        <v>7</v>
      </c>
      <c r="J13" s="65" t="s">
        <v>8</v>
      </c>
      <c r="K13" s="68"/>
    </row>
    <row r="14" spans="2:13" ht="12.75" customHeight="1" x14ac:dyDescent="0.2">
      <c r="B14" s="70" t="s">
        <v>1935</v>
      </c>
      <c r="C14" s="71"/>
      <c r="D14" s="71"/>
      <c r="E14" s="71"/>
      <c r="F14" s="14"/>
      <c r="G14" s="8"/>
      <c r="H14" s="8"/>
      <c r="I14" s="8"/>
      <c r="J14" s="35"/>
      <c r="K14" s="8"/>
    </row>
    <row r="15" spans="2:13" x14ac:dyDescent="0.2">
      <c r="B15" s="72" t="s">
        <v>1936</v>
      </c>
      <c r="C15" s="73"/>
      <c r="D15" s="34"/>
      <c r="E15" s="74"/>
      <c r="F15" s="75"/>
      <c r="G15" s="76"/>
      <c r="H15" s="76"/>
      <c r="I15" s="76"/>
      <c r="J15" s="77"/>
      <c r="K15" s="8"/>
    </row>
    <row r="16" spans="2:13" x14ac:dyDescent="0.2">
      <c r="B16" s="72" t="s">
        <v>1937</v>
      </c>
      <c r="C16" s="73"/>
      <c r="D16" s="34"/>
      <c r="E16" s="74"/>
      <c r="F16" s="75"/>
      <c r="G16" s="76"/>
      <c r="H16" s="76"/>
      <c r="I16" s="76"/>
      <c r="J16" s="77"/>
      <c r="K16" s="8"/>
      <c r="L16" s="28"/>
      <c r="M16" s="28"/>
    </row>
    <row r="17" spans="2:13" ht="24" x14ac:dyDescent="0.2">
      <c r="B17" s="72" t="s">
        <v>1938</v>
      </c>
      <c r="C17" s="73"/>
      <c r="D17" s="34"/>
      <c r="E17" s="74"/>
      <c r="F17" s="75"/>
      <c r="G17" s="76"/>
      <c r="H17" s="76"/>
      <c r="I17" s="76"/>
      <c r="J17" s="77"/>
      <c r="K17" s="8"/>
      <c r="L17" s="28"/>
      <c r="M17" s="28"/>
    </row>
    <row r="18" spans="2:13" x14ac:dyDescent="0.2">
      <c r="B18" s="72" t="s">
        <v>1939</v>
      </c>
      <c r="C18" s="73"/>
      <c r="D18" s="34"/>
      <c r="E18" s="74"/>
      <c r="F18" s="75"/>
      <c r="G18" s="76"/>
      <c r="H18" s="76"/>
      <c r="I18" s="76"/>
      <c r="J18" s="77"/>
      <c r="K18" s="8"/>
      <c r="L18" s="28"/>
      <c r="M18" s="28"/>
    </row>
    <row r="19" spans="2:13" x14ac:dyDescent="0.2">
      <c r="B19" s="72" t="s">
        <v>1940</v>
      </c>
      <c r="C19" s="73"/>
      <c r="D19" s="34"/>
      <c r="E19" s="74"/>
      <c r="F19" s="75"/>
      <c r="G19" s="76"/>
      <c r="H19" s="76"/>
      <c r="I19" s="76"/>
      <c r="J19" s="77"/>
      <c r="K19" s="8"/>
      <c r="L19" s="28"/>
      <c r="M19" s="28"/>
    </row>
    <row r="20" spans="2:13" x14ac:dyDescent="0.2">
      <c r="B20" s="72" t="s">
        <v>1941</v>
      </c>
      <c r="C20" s="73"/>
      <c r="D20" s="34"/>
      <c r="E20" s="83"/>
      <c r="F20" s="75"/>
      <c r="G20" s="76"/>
      <c r="H20" s="76"/>
      <c r="I20" s="76"/>
      <c r="J20" s="77"/>
      <c r="K20" s="8"/>
      <c r="L20" s="28"/>
      <c r="M20" s="28"/>
    </row>
    <row r="21" spans="2:13" x14ac:dyDescent="0.2">
      <c r="B21" s="72" t="s">
        <v>1942</v>
      </c>
      <c r="C21" s="73"/>
      <c r="D21" s="34"/>
      <c r="E21" s="74"/>
      <c r="F21" s="75"/>
      <c r="G21" s="76"/>
      <c r="H21" s="76"/>
      <c r="I21" s="76"/>
      <c r="J21" s="77"/>
      <c r="K21" s="8"/>
      <c r="L21" s="28"/>
      <c r="M21" s="28"/>
    </row>
    <row r="22" spans="2:13" x14ac:dyDescent="0.2">
      <c r="B22" s="72" t="s">
        <v>1943</v>
      </c>
      <c r="C22" s="73"/>
      <c r="D22" s="34"/>
      <c r="E22" s="74"/>
      <c r="F22" s="75"/>
      <c r="G22" s="76"/>
      <c r="H22" s="76"/>
      <c r="I22" s="76"/>
      <c r="J22" s="77"/>
      <c r="K22" s="8"/>
      <c r="L22" s="28"/>
      <c r="M22" s="28"/>
    </row>
    <row r="23" spans="2:13" x14ac:dyDescent="0.2">
      <c r="B23" s="72" t="s">
        <v>1944</v>
      </c>
      <c r="C23" s="73"/>
      <c r="D23" s="34"/>
      <c r="E23" s="83"/>
      <c r="F23" s="75"/>
      <c r="G23" s="76"/>
      <c r="H23" s="76"/>
      <c r="I23" s="76"/>
      <c r="J23" s="77"/>
      <c r="K23" s="8"/>
      <c r="L23" s="28"/>
      <c r="M23" s="28"/>
    </row>
    <row r="24" spans="2:13" x14ac:dyDescent="0.2">
      <c r="B24" s="72" t="s">
        <v>1945</v>
      </c>
      <c r="C24" s="73"/>
      <c r="D24" s="34"/>
      <c r="E24" s="74"/>
      <c r="F24" s="75"/>
      <c r="G24" s="76"/>
      <c r="H24" s="76"/>
      <c r="I24" s="76"/>
      <c r="J24" s="77"/>
      <c r="K24" s="8"/>
      <c r="L24" s="28"/>
      <c r="M24" s="28"/>
    </row>
    <row r="25" spans="2:13" ht="14.25" customHeight="1" x14ac:dyDescent="0.2">
      <c r="B25" s="72" t="s">
        <v>1946</v>
      </c>
      <c r="C25" s="73"/>
      <c r="D25" s="34"/>
      <c r="E25" s="74"/>
      <c r="F25" s="75"/>
      <c r="G25" s="76"/>
      <c r="H25" s="76"/>
      <c r="I25" s="76"/>
      <c r="J25" s="77"/>
      <c r="K25" s="8"/>
      <c r="L25" s="28"/>
      <c r="M25" s="28"/>
    </row>
    <row r="26" spans="2:13" x14ac:dyDescent="0.2">
      <c r="B26" s="72" t="s">
        <v>1947</v>
      </c>
      <c r="C26" s="73"/>
      <c r="D26" s="34"/>
      <c r="E26" s="74"/>
      <c r="F26" s="75"/>
      <c r="G26" s="76"/>
      <c r="H26" s="76"/>
      <c r="I26" s="76"/>
      <c r="J26" s="77"/>
      <c r="K26" s="8"/>
      <c r="L26" s="28"/>
      <c r="M26" s="28"/>
    </row>
    <row r="27" spans="2:13" ht="15.75" customHeight="1" x14ac:dyDescent="0.2">
      <c r="B27" s="78" t="s">
        <v>1948</v>
      </c>
      <c r="C27" s="73"/>
      <c r="D27" s="34"/>
      <c r="E27" s="36"/>
      <c r="F27" s="79"/>
      <c r="G27" s="80"/>
      <c r="H27" s="80"/>
      <c r="I27" s="80"/>
      <c r="J27" s="81"/>
      <c r="K27" s="8"/>
      <c r="L27" s="28"/>
      <c r="M27" s="28"/>
    </row>
    <row r="28" spans="2:13" ht="24" x14ac:dyDescent="0.2">
      <c r="B28" s="72" t="s">
        <v>1949</v>
      </c>
      <c r="C28" s="73"/>
      <c r="D28" s="34"/>
      <c r="E28" s="74"/>
      <c r="F28" s="75"/>
      <c r="G28" s="76"/>
      <c r="H28" s="76"/>
      <c r="I28" s="76"/>
      <c r="J28" s="77"/>
      <c r="K28" s="8"/>
      <c r="L28" s="28"/>
      <c r="M28" s="28"/>
    </row>
    <row r="29" spans="2:13" x14ac:dyDescent="0.2">
      <c r="B29" s="72" t="s">
        <v>1950</v>
      </c>
      <c r="C29" s="73"/>
      <c r="D29" s="34"/>
      <c r="E29" s="74"/>
      <c r="F29" s="75"/>
      <c r="G29" s="76"/>
      <c r="H29" s="76"/>
      <c r="I29" s="76"/>
      <c r="J29" s="77"/>
      <c r="K29" s="8"/>
      <c r="L29" s="28"/>
      <c r="M29" s="28"/>
    </row>
    <row r="30" spans="2:13" x14ac:dyDescent="0.2">
      <c r="B30" s="72" t="s">
        <v>1951</v>
      </c>
      <c r="C30" s="73"/>
      <c r="D30" s="34"/>
      <c r="E30" s="74"/>
      <c r="F30" s="75"/>
      <c r="G30" s="76"/>
      <c r="H30" s="76"/>
      <c r="I30" s="76"/>
      <c r="J30" s="77"/>
      <c r="K30" s="8"/>
      <c r="L30" s="28"/>
      <c r="M30" s="28"/>
    </row>
    <row r="31" spans="2:13" x14ac:dyDescent="0.2">
      <c r="B31" s="72" t="s">
        <v>1952</v>
      </c>
      <c r="C31" s="73"/>
      <c r="D31" s="34"/>
      <c r="E31" s="74"/>
      <c r="F31" s="75"/>
      <c r="G31" s="76"/>
      <c r="H31" s="76"/>
      <c r="I31" s="76"/>
      <c r="J31" s="77"/>
      <c r="K31" s="8"/>
      <c r="L31" s="28"/>
      <c r="M31" s="28"/>
    </row>
    <row r="32" spans="2:13" ht="24" x14ac:dyDescent="0.2">
      <c r="B32" s="72" t="s">
        <v>1953</v>
      </c>
      <c r="C32" s="73"/>
      <c r="D32" s="34"/>
      <c r="E32" s="74"/>
      <c r="F32" s="75"/>
      <c r="G32" s="76"/>
      <c r="H32" s="76"/>
      <c r="I32" s="76"/>
      <c r="J32" s="77"/>
      <c r="K32" s="8"/>
      <c r="L32" s="28"/>
      <c r="M32" s="28"/>
    </row>
    <row r="33" spans="2:13" x14ac:dyDescent="0.2">
      <c r="B33" s="72" t="s">
        <v>1954</v>
      </c>
      <c r="C33" s="73"/>
      <c r="D33" s="34"/>
      <c r="E33" s="74"/>
      <c r="F33" s="75"/>
      <c r="G33" s="76"/>
      <c r="H33" s="76"/>
      <c r="I33" s="76"/>
      <c r="J33" s="77"/>
      <c r="K33" s="8"/>
      <c r="L33" s="28"/>
      <c r="M33" s="28"/>
    </row>
    <row r="34" spans="2:13" ht="12" customHeight="1" x14ac:dyDescent="0.2">
      <c r="B34" s="72" t="s">
        <v>1955</v>
      </c>
      <c r="C34" s="73"/>
      <c r="D34" s="34"/>
      <c r="E34" s="74"/>
      <c r="F34" s="75"/>
      <c r="G34" s="76"/>
      <c r="H34" s="76"/>
      <c r="I34" s="76"/>
      <c r="J34" s="77"/>
      <c r="K34" s="8"/>
      <c r="L34" s="28"/>
      <c r="M34" s="28"/>
    </row>
    <row r="35" spans="2:13" x14ac:dyDescent="0.2">
      <c r="B35" s="72" t="s">
        <v>1956</v>
      </c>
      <c r="C35" s="73"/>
      <c r="D35" s="34"/>
      <c r="E35" s="74"/>
      <c r="F35" s="75"/>
      <c r="G35" s="76"/>
      <c r="H35" s="76"/>
      <c r="I35" s="76"/>
      <c r="J35" s="77"/>
      <c r="K35" s="8"/>
      <c r="L35" s="28"/>
      <c r="M35" s="28"/>
    </row>
    <row r="36" spans="2:13" x14ac:dyDescent="0.2">
      <c r="B36" s="72" t="s">
        <v>1957</v>
      </c>
      <c r="C36" s="73"/>
      <c r="D36" s="34"/>
      <c r="E36" s="74"/>
      <c r="F36" s="75"/>
      <c r="G36" s="76"/>
      <c r="H36" s="76"/>
      <c r="I36" s="76"/>
      <c r="J36" s="77"/>
      <c r="K36" s="8"/>
      <c r="L36" s="28"/>
      <c r="M36" s="28"/>
    </row>
    <row r="37" spans="2:13" x14ac:dyDescent="0.2">
      <c r="B37" s="72" t="s">
        <v>1958</v>
      </c>
      <c r="C37" s="73"/>
      <c r="D37" s="34"/>
      <c r="E37" s="74"/>
      <c r="F37" s="75"/>
      <c r="G37" s="76"/>
      <c r="H37" s="76"/>
      <c r="I37" s="76"/>
      <c r="J37" s="77"/>
      <c r="K37" s="8"/>
    </row>
    <row r="38" spans="2:13" x14ac:dyDescent="0.2">
      <c r="B38" s="72" t="s">
        <v>1959</v>
      </c>
      <c r="C38" s="73"/>
      <c r="D38" s="34"/>
      <c r="E38" s="74"/>
      <c r="F38" s="75"/>
      <c r="G38" s="76"/>
      <c r="H38" s="76"/>
      <c r="I38" s="76"/>
      <c r="J38" s="77"/>
      <c r="K38" s="8"/>
    </row>
    <row r="39" spans="2:13" x14ac:dyDescent="0.2">
      <c r="B39" s="72" t="s">
        <v>1960</v>
      </c>
      <c r="C39" s="73"/>
      <c r="D39" s="34"/>
      <c r="E39" s="74"/>
      <c r="F39" s="82"/>
      <c r="G39" s="76"/>
      <c r="H39" s="76"/>
      <c r="I39" s="76"/>
      <c r="J39" s="77"/>
      <c r="K39" s="8"/>
    </row>
    <row r="40" spans="2:13" x14ac:dyDescent="0.2">
      <c r="B40" s="72" t="s">
        <v>1961</v>
      </c>
      <c r="C40" s="34"/>
      <c r="D40" s="34"/>
      <c r="E40" s="74"/>
      <c r="F40" s="75"/>
      <c r="G40" s="76"/>
      <c r="H40" s="76"/>
      <c r="I40" s="76"/>
      <c r="J40" s="77"/>
      <c r="K40" s="8"/>
    </row>
    <row r="41" spans="2:13" x14ac:dyDescent="0.2">
      <c r="B41" s="72" t="s">
        <v>1962</v>
      </c>
      <c r="C41" s="34"/>
      <c r="D41" s="34"/>
      <c r="E41" s="74"/>
      <c r="F41" s="84"/>
      <c r="G41" s="85"/>
      <c r="H41" s="85"/>
      <c r="I41" s="85"/>
      <c r="J41" s="86"/>
      <c r="K41" s="8"/>
    </row>
    <row r="42" spans="2:13" x14ac:dyDescent="0.2">
      <c r="B42" s="72" t="s">
        <v>1963</v>
      </c>
      <c r="C42" s="87"/>
      <c r="D42" s="87"/>
      <c r="E42" s="343"/>
      <c r="F42" s="88"/>
      <c r="G42" s="89"/>
      <c r="H42" s="89"/>
      <c r="I42" s="89"/>
      <c r="J42" s="90"/>
      <c r="K42" s="8"/>
    </row>
    <row r="43" spans="2:13" ht="24" x14ac:dyDescent="0.2">
      <c r="B43" s="72" t="s">
        <v>1964</v>
      </c>
      <c r="C43" s="34"/>
      <c r="D43" s="34"/>
      <c r="E43" s="74"/>
      <c r="F43" s="84"/>
      <c r="G43" s="85"/>
      <c r="H43" s="85"/>
      <c r="I43" s="85"/>
      <c r="J43" s="86"/>
      <c r="K43" s="8"/>
    </row>
    <row r="44" spans="2:13" x14ac:dyDescent="0.2">
      <c r="B44" s="72" t="s">
        <v>1965</v>
      </c>
      <c r="C44" s="34"/>
      <c r="D44" s="34"/>
      <c r="E44" s="74"/>
      <c r="F44" s="84"/>
      <c r="G44" s="85"/>
      <c r="H44" s="85"/>
      <c r="I44" s="85"/>
      <c r="J44" s="86"/>
      <c r="K44" s="8"/>
    </row>
    <row r="45" spans="2:13" x14ac:dyDescent="0.2">
      <c r="B45" s="78" t="s">
        <v>1966</v>
      </c>
      <c r="C45" s="34"/>
      <c r="D45" s="34"/>
      <c r="E45" s="36"/>
      <c r="F45" s="11"/>
      <c r="G45" s="8"/>
      <c r="H45" s="8"/>
      <c r="I45" s="8"/>
      <c r="J45" s="35"/>
      <c r="K45" s="8"/>
    </row>
    <row r="46" spans="2:13" x14ac:dyDescent="0.2">
      <c r="B46" s="72" t="s">
        <v>1967</v>
      </c>
      <c r="C46" s="34"/>
      <c r="D46" s="34"/>
      <c r="E46" s="74"/>
      <c r="F46" s="84"/>
      <c r="G46" s="85"/>
      <c r="H46" s="85"/>
      <c r="I46" s="85"/>
      <c r="J46" s="86"/>
      <c r="K46" s="8"/>
    </row>
    <row r="47" spans="2:13" ht="24" x14ac:dyDescent="0.2">
      <c r="B47" s="72" t="s">
        <v>1968</v>
      </c>
      <c r="C47" s="34"/>
      <c r="D47" s="34"/>
      <c r="E47" s="74"/>
      <c r="F47" s="84"/>
      <c r="G47" s="85"/>
      <c r="H47" s="85"/>
      <c r="I47" s="85"/>
      <c r="J47" s="86"/>
      <c r="K47" s="8"/>
    </row>
    <row r="48" spans="2:13" x14ac:dyDescent="0.2">
      <c r="B48" s="72" t="s">
        <v>1969</v>
      </c>
      <c r="C48" s="34"/>
      <c r="D48" s="34"/>
      <c r="E48" s="74"/>
      <c r="F48" s="84"/>
      <c r="G48" s="85"/>
      <c r="H48" s="85"/>
      <c r="I48" s="85"/>
      <c r="J48" s="86"/>
      <c r="K48" s="8"/>
    </row>
    <row r="49" spans="2:27" x14ac:dyDescent="0.2">
      <c r="B49" s="72" t="s">
        <v>1970</v>
      </c>
      <c r="C49" s="34"/>
      <c r="D49" s="34"/>
      <c r="E49" s="74"/>
      <c r="F49" s="75"/>
      <c r="G49" s="76"/>
      <c r="H49" s="76"/>
      <c r="I49" s="76"/>
      <c r="J49" s="7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2:27" x14ac:dyDescent="0.2">
      <c r="B50" s="72" t="s">
        <v>1971</v>
      </c>
      <c r="C50" s="34"/>
      <c r="D50" s="34"/>
      <c r="E50" s="83"/>
      <c r="F50" s="84"/>
      <c r="G50" s="85"/>
      <c r="H50" s="85"/>
      <c r="I50" s="85"/>
      <c r="J50" s="8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2:27" x14ac:dyDescent="0.2">
      <c r="B51" s="72" t="s">
        <v>1972</v>
      </c>
      <c r="C51" s="34"/>
      <c r="D51" s="34"/>
      <c r="E51" s="83"/>
      <c r="F51" s="84"/>
      <c r="G51" s="85"/>
      <c r="H51" s="85"/>
      <c r="I51" s="85"/>
      <c r="J51" s="8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2:27" s="8" customFormat="1" x14ac:dyDescent="0.2">
      <c r="B52" s="72" t="s">
        <v>1973</v>
      </c>
      <c r="C52" s="34"/>
      <c r="D52" s="34"/>
      <c r="E52" s="83"/>
      <c r="F52" s="84"/>
      <c r="G52" s="85"/>
      <c r="H52" s="85"/>
      <c r="I52" s="85"/>
      <c r="J52" s="86"/>
    </row>
    <row r="53" spans="2:27" s="8" customFormat="1" x14ac:dyDescent="0.2">
      <c r="B53" s="72" t="s">
        <v>1974</v>
      </c>
      <c r="C53" s="34"/>
      <c r="D53" s="34"/>
      <c r="E53" s="83"/>
      <c r="F53" s="84"/>
      <c r="G53" s="85"/>
      <c r="H53" s="85"/>
      <c r="I53" s="85"/>
      <c r="J53" s="86"/>
      <c r="K53" s="91"/>
    </row>
    <row r="54" spans="2:27" s="8" customFormat="1" x14ac:dyDescent="0.2">
      <c r="B54" s="72" t="s">
        <v>1975</v>
      </c>
      <c r="C54" s="34"/>
      <c r="D54" s="34"/>
      <c r="E54" s="83"/>
      <c r="F54" s="84"/>
      <c r="G54" s="85"/>
      <c r="H54" s="85"/>
      <c r="I54" s="85"/>
      <c r="J54" s="86"/>
      <c r="K54" s="91"/>
    </row>
    <row r="55" spans="2:27" s="8" customFormat="1" x14ac:dyDescent="0.2">
      <c r="B55" s="72" t="s">
        <v>1976</v>
      </c>
      <c r="C55" s="34"/>
      <c r="D55" s="34"/>
      <c r="E55" s="83"/>
      <c r="F55" s="84"/>
      <c r="G55" s="85"/>
      <c r="H55" s="85"/>
      <c r="I55" s="85"/>
      <c r="J55" s="86"/>
      <c r="K55" s="91"/>
    </row>
    <row r="56" spans="2:27" s="8" customFormat="1" x14ac:dyDescent="0.2">
      <c r="B56" s="72" t="s">
        <v>1977</v>
      </c>
      <c r="C56" s="34"/>
      <c r="D56" s="34"/>
      <c r="E56" s="83"/>
      <c r="F56" s="84"/>
      <c r="G56" s="85"/>
      <c r="H56" s="85"/>
      <c r="I56" s="85"/>
      <c r="J56" s="86"/>
      <c r="K56" s="91"/>
    </row>
    <row r="57" spans="2:27" s="8" customFormat="1" x14ac:dyDescent="0.2">
      <c r="B57" s="72" t="s">
        <v>1978</v>
      </c>
      <c r="C57" s="34"/>
      <c r="D57" s="34"/>
      <c r="E57" s="83"/>
      <c r="F57" s="84"/>
      <c r="G57" s="85"/>
      <c r="H57" s="85"/>
      <c r="I57" s="85"/>
      <c r="J57" s="86"/>
    </row>
    <row r="58" spans="2:27" s="8" customFormat="1" x14ac:dyDescent="0.2">
      <c r="B58" s="345"/>
      <c r="C58" s="344"/>
      <c r="D58" s="344"/>
      <c r="E58" s="339">
        <f t="shared" ref="E58:J58" si="2">SUM(E15:E57)</f>
        <v>0</v>
      </c>
      <c r="F58" s="340">
        <f t="shared" si="2"/>
        <v>0</v>
      </c>
      <c r="G58" s="341">
        <f t="shared" si="2"/>
        <v>0</v>
      </c>
      <c r="H58" s="341">
        <f t="shared" si="2"/>
        <v>0</v>
      </c>
      <c r="I58" s="341">
        <f t="shared" si="2"/>
        <v>0</v>
      </c>
      <c r="J58" s="342">
        <f t="shared" si="2"/>
        <v>0</v>
      </c>
      <c r="K58" s="91"/>
    </row>
  </sheetData>
  <dataValidations disablePrompts="1" count="2">
    <dataValidation type="list" allowBlank="1" showInputMessage="1" showErrorMessage="1" sqref="D15:D19 D21:D39">
      <formula1>$C$254:$C$256</formula1>
    </dataValidation>
    <dataValidation type="list" allowBlank="1" showInputMessage="1" showErrorMessage="1" sqref="C15:C39">
      <formula1>$B$254:$B$255</formula1>
    </dataValidation>
  </dataValidation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193"/>
  <sheetViews>
    <sheetView workbookViewId="0">
      <pane xSplit="3" ySplit="2" topLeftCell="D1730" activePane="bottomRight" state="frozen"/>
      <selection pane="topRight" activeCell="D1" sqref="D1"/>
      <selection pane="bottomLeft" activeCell="A3" sqref="A3"/>
      <selection pane="bottomRight" activeCell="D1735" sqref="D1735"/>
    </sheetView>
  </sheetViews>
  <sheetFormatPr defaultColWidth="9.140625" defaultRowHeight="15" x14ac:dyDescent="0.25"/>
  <cols>
    <col min="1" max="1" width="7.5703125" style="2" bestFit="1" customWidth="1"/>
    <col min="2" max="2" width="23.85546875" style="2" bestFit="1" customWidth="1"/>
    <col min="3" max="3" width="24.7109375" style="2" bestFit="1" customWidth="1"/>
    <col min="4" max="4" width="11.5703125" style="2" bestFit="1" customWidth="1"/>
    <col min="5" max="16384" width="9.140625" style="2"/>
  </cols>
  <sheetData>
    <row r="1" spans="1:4" ht="15" hidden="1" customHeight="1" x14ac:dyDescent="0.25">
      <c r="A1" s="513" t="s">
        <v>23</v>
      </c>
      <c r="B1" s="514"/>
      <c r="C1" s="514"/>
      <c r="D1" s="1"/>
    </row>
    <row r="2" spans="1:4" ht="39" customHeight="1" x14ac:dyDescent="0.25">
      <c r="A2" s="3" t="s">
        <v>24</v>
      </c>
      <c r="B2" s="3" t="s">
        <v>25</v>
      </c>
      <c r="C2" s="3" t="s">
        <v>26</v>
      </c>
      <c r="D2" s="3"/>
    </row>
    <row r="3" spans="1:4" ht="15.95" customHeight="1" x14ac:dyDescent="0.25">
      <c r="A3" s="4" t="s">
        <v>27</v>
      </c>
      <c r="B3" s="4" t="s">
        <v>28</v>
      </c>
      <c r="C3" s="5" t="s">
        <v>29</v>
      </c>
      <c r="D3" s="6">
        <v>9500.86</v>
      </c>
    </row>
    <row r="4" spans="1:4" ht="15.95" customHeight="1" x14ac:dyDescent="0.25">
      <c r="A4" s="4" t="s">
        <v>30</v>
      </c>
      <c r="B4" s="4" t="s">
        <v>31</v>
      </c>
      <c r="C4" s="5" t="s">
        <v>29</v>
      </c>
      <c r="D4" s="6">
        <v>8416.94</v>
      </c>
    </row>
    <row r="5" spans="1:4" ht="15.95" customHeight="1" x14ac:dyDescent="0.25">
      <c r="A5" s="4" t="s">
        <v>30</v>
      </c>
      <c r="B5" s="4" t="s">
        <v>32</v>
      </c>
      <c r="C5" s="5">
        <v>2020</v>
      </c>
      <c r="D5" s="6">
        <v>8334.8700000000008</v>
      </c>
    </row>
    <row r="6" spans="1:4" ht="15.95" customHeight="1" x14ac:dyDescent="0.25">
      <c r="A6" s="4" t="s">
        <v>30</v>
      </c>
      <c r="B6" s="4" t="s">
        <v>33</v>
      </c>
      <c r="C6" s="5">
        <v>2050</v>
      </c>
      <c r="D6" s="6">
        <v>10858.17</v>
      </c>
    </row>
    <row r="7" spans="1:4" ht="15.95" customHeight="1" x14ac:dyDescent="0.25">
      <c r="A7" s="4" t="s">
        <v>30</v>
      </c>
      <c r="B7" s="4" t="s">
        <v>34</v>
      </c>
      <c r="C7" s="5">
        <v>2060</v>
      </c>
      <c r="D7" s="6">
        <v>8327.56</v>
      </c>
    </row>
    <row r="8" spans="1:4" ht="15.95" customHeight="1" x14ac:dyDescent="0.25">
      <c r="A8" s="4" t="s">
        <v>30</v>
      </c>
      <c r="B8" s="4" t="s">
        <v>35</v>
      </c>
      <c r="C8" s="5">
        <v>2068</v>
      </c>
      <c r="D8" s="7" t="s">
        <v>36</v>
      </c>
    </row>
    <row r="9" spans="1:4" ht="15.95" customHeight="1" x14ac:dyDescent="0.25">
      <c r="A9" s="4" t="s">
        <v>30</v>
      </c>
      <c r="B9" s="4" t="s">
        <v>37</v>
      </c>
      <c r="C9" s="5">
        <v>2070</v>
      </c>
      <c r="D9" s="6">
        <v>11066.07</v>
      </c>
    </row>
    <row r="10" spans="1:4" ht="15.95" customHeight="1" x14ac:dyDescent="0.25">
      <c r="A10" s="4" t="s">
        <v>30</v>
      </c>
      <c r="B10" s="4" t="s">
        <v>38</v>
      </c>
      <c r="C10" s="5">
        <v>2090</v>
      </c>
      <c r="D10" s="6">
        <v>7488.59</v>
      </c>
    </row>
    <row r="11" spans="1:4" ht="15.95" customHeight="1" x14ac:dyDescent="0.25">
      <c r="A11" s="4" t="s">
        <v>30</v>
      </c>
      <c r="B11" s="4" t="s">
        <v>39</v>
      </c>
      <c r="C11" s="5">
        <v>2100</v>
      </c>
      <c r="D11" s="6">
        <v>7648.26</v>
      </c>
    </row>
    <row r="12" spans="1:4" ht="15.95" customHeight="1" x14ac:dyDescent="0.25">
      <c r="A12" s="4" t="s">
        <v>30</v>
      </c>
      <c r="B12" s="4" t="s">
        <v>40</v>
      </c>
      <c r="C12" s="5">
        <v>2105</v>
      </c>
      <c r="D12" s="7" t="s">
        <v>36</v>
      </c>
    </row>
    <row r="13" spans="1:4" ht="15.95" customHeight="1" x14ac:dyDescent="0.25">
      <c r="A13" s="4" t="s">
        <v>30</v>
      </c>
      <c r="B13" s="4" t="s">
        <v>41</v>
      </c>
      <c r="C13" s="5">
        <v>2110</v>
      </c>
      <c r="D13" s="6">
        <v>7805.82</v>
      </c>
    </row>
    <row r="14" spans="1:4" ht="15.95" customHeight="1" x14ac:dyDescent="0.25">
      <c r="A14" s="4" t="s">
        <v>30</v>
      </c>
      <c r="B14" s="4" t="s">
        <v>42</v>
      </c>
      <c r="C14" s="5">
        <v>2122</v>
      </c>
      <c r="D14" s="6">
        <v>8240.01</v>
      </c>
    </row>
    <row r="15" spans="1:4" ht="15.95" customHeight="1" x14ac:dyDescent="0.25">
      <c r="A15" s="4" t="s">
        <v>30</v>
      </c>
      <c r="B15" s="4" t="s">
        <v>43</v>
      </c>
      <c r="C15" s="5">
        <v>2130</v>
      </c>
      <c r="D15" s="6">
        <v>9481.1</v>
      </c>
    </row>
    <row r="16" spans="1:4" ht="15.95" customHeight="1" x14ac:dyDescent="0.25">
      <c r="A16" s="4" t="s">
        <v>30</v>
      </c>
      <c r="B16" s="4" t="s">
        <v>44</v>
      </c>
      <c r="C16" s="5">
        <v>2150</v>
      </c>
      <c r="D16" s="6">
        <v>10557.03</v>
      </c>
    </row>
    <row r="17" spans="1:4" ht="15.95" customHeight="1" x14ac:dyDescent="0.25">
      <c r="A17" s="4" t="s">
        <v>30</v>
      </c>
      <c r="B17" s="4" t="s">
        <v>45</v>
      </c>
      <c r="C17" s="5">
        <v>2170</v>
      </c>
      <c r="D17" s="6">
        <v>8184.11</v>
      </c>
    </row>
    <row r="18" spans="1:4" ht="15.95" customHeight="1" x14ac:dyDescent="0.25">
      <c r="A18" s="4" t="s">
        <v>30</v>
      </c>
      <c r="B18" s="4" t="s">
        <v>46</v>
      </c>
      <c r="C18" s="5">
        <v>2180</v>
      </c>
      <c r="D18" s="6">
        <v>12499.66</v>
      </c>
    </row>
    <row r="19" spans="1:4" ht="15.95" customHeight="1" x14ac:dyDescent="0.25">
      <c r="A19" s="4" t="s">
        <v>30</v>
      </c>
      <c r="B19" s="4" t="s">
        <v>47</v>
      </c>
      <c r="C19" s="5">
        <v>2185</v>
      </c>
      <c r="D19" s="6">
        <v>15148.65</v>
      </c>
    </row>
    <row r="20" spans="1:4" ht="15.95" customHeight="1" x14ac:dyDescent="0.25">
      <c r="A20" s="4" t="s">
        <v>30</v>
      </c>
      <c r="B20" s="4" t="s">
        <v>48</v>
      </c>
      <c r="C20" s="5">
        <v>2188</v>
      </c>
      <c r="D20" s="6">
        <v>12116.68</v>
      </c>
    </row>
    <row r="21" spans="1:4" ht="15.95" customHeight="1" x14ac:dyDescent="0.25">
      <c r="A21" s="4" t="s">
        <v>30</v>
      </c>
      <c r="B21" s="4" t="s">
        <v>49</v>
      </c>
      <c r="C21" s="5">
        <v>2195</v>
      </c>
      <c r="D21" s="6">
        <v>10283.620000000001</v>
      </c>
    </row>
    <row r="22" spans="1:4" ht="15.95" customHeight="1" x14ac:dyDescent="0.25">
      <c r="A22" s="4" t="s">
        <v>30</v>
      </c>
      <c r="B22" s="4" t="s">
        <v>50</v>
      </c>
      <c r="C22" s="5">
        <v>2198</v>
      </c>
      <c r="D22" s="6">
        <v>8057.99</v>
      </c>
    </row>
    <row r="23" spans="1:4" ht="15.95" customHeight="1" x14ac:dyDescent="0.25">
      <c r="A23" s="4" t="s">
        <v>30</v>
      </c>
      <c r="B23" s="4" t="s">
        <v>51</v>
      </c>
      <c r="C23" s="5">
        <v>2220</v>
      </c>
      <c r="D23" s="6">
        <v>11549.08</v>
      </c>
    </row>
    <row r="24" spans="1:4" ht="15.95" customHeight="1" x14ac:dyDescent="0.25">
      <c r="A24" s="4" t="s">
        <v>30</v>
      </c>
      <c r="B24" s="4" t="s">
        <v>52</v>
      </c>
      <c r="C24" s="5">
        <v>2230</v>
      </c>
      <c r="D24" s="6">
        <v>6975.98</v>
      </c>
    </row>
    <row r="25" spans="1:4" ht="15.95" customHeight="1" x14ac:dyDescent="0.25">
      <c r="A25" s="4" t="s">
        <v>30</v>
      </c>
      <c r="B25" s="4" t="s">
        <v>53</v>
      </c>
      <c r="C25" s="5">
        <v>2240</v>
      </c>
      <c r="D25" s="6">
        <v>8362.6200000000008</v>
      </c>
    </row>
    <row r="26" spans="1:4" ht="15.95" customHeight="1" x14ac:dyDescent="0.25">
      <c r="A26" s="4" t="s">
        <v>30</v>
      </c>
      <c r="B26" s="4" t="s">
        <v>54</v>
      </c>
      <c r="C26" s="5">
        <v>2261</v>
      </c>
      <c r="D26" s="6">
        <v>7460.55</v>
      </c>
    </row>
    <row r="27" spans="1:4" ht="15.95" customHeight="1" x14ac:dyDescent="0.25">
      <c r="A27" s="4" t="s">
        <v>30</v>
      </c>
      <c r="B27" s="4" t="s">
        <v>55</v>
      </c>
      <c r="C27" s="5">
        <v>2270</v>
      </c>
      <c r="D27" s="6">
        <v>11527.46</v>
      </c>
    </row>
    <row r="28" spans="1:4" ht="15.95" customHeight="1" x14ac:dyDescent="0.25">
      <c r="A28" s="4" t="s">
        <v>30</v>
      </c>
      <c r="B28" s="4" t="s">
        <v>56</v>
      </c>
      <c r="C28" s="5">
        <v>2290</v>
      </c>
      <c r="D28" s="6">
        <v>6661.62</v>
      </c>
    </row>
    <row r="29" spans="1:4" ht="15.95" customHeight="1" x14ac:dyDescent="0.25">
      <c r="A29" s="4" t="s">
        <v>57</v>
      </c>
      <c r="B29" s="4" t="s">
        <v>31</v>
      </c>
      <c r="C29" s="5" t="s">
        <v>29</v>
      </c>
      <c r="D29" s="6">
        <v>8458.83</v>
      </c>
    </row>
    <row r="30" spans="1:4" ht="15.95" customHeight="1" x14ac:dyDescent="0.25">
      <c r="A30" s="4" t="s">
        <v>57</v>
      </c>
      <c r="B30" s="4" t="s">
        <v>58</v>
      </c>
      <c r="C30" s="5">
        <v>1001</v>
      </c>
      <c r="D30" s="6">
        <v>7784.43</v>
      </c>
    </row>
    <row r="31" spans="1:4" ht="15.95" customHeight="1" x14ac:dyDescent="0.25">
      <c r="A31" s="4" t="s">
        <v>57</v>
      </c>
      <c r="B31" s="4" t="s">
        <v>59</v>
      </c>
      <c r="C31" s="5">
        <v>1003</v>
      </c>
      <c r="D31" s="6">
        <v>7611.55</v>
      </c>
    </row>
    <row r="32" spans="1:4" ht="15.95" customHeight="1" x14ac:dyDescent="0.25">
      <c r="A32" s="4" t="s">
        <v>57</v>
      </c>
      <c r="B32" s="4" t="s">
        <v>60</v>
      </c>
      <c r="C32" s="5">
        <v>1005</v>
      </c>
      <c r="D32" s="6">
        <v>8844.44</v>
      </c>
    </row>
    <row r="33" spans="1:4" ht="15.95" customHeight="1" x14ac:dyDescent="0.25">
      <c r="A33" s="4" t="s">
        <v>57</v>
      </c>
      <c r="B33" s="4" t="s">
        <v>61</v>
      </c>
      <c r="C33" s="5">
        <v>1007</v>
      </c>
      <c r="D33" s="6">
        <v>8714</v>
      </c>
    </row>
    <row r="34" spans="1:4" ht="15.95" customHeight="1" x14ac:dyDescent="0.25">
      <c r="A34" s="4" t="s">
        <v>57</v>
      </c>
      <c r="B34" s="4" t="s">
        <v>62</v>
      </c>
      <c r="C34" s="5">
        <v>1009</v>
      </c>
      <c r="D34" s="6">
        <v>7554.14</v>
      </c>
    </row>
    <row r="35" spans="1:4" ht="15.95" customHeight="1" x14ac:dyDescent="0.25">
      <c r="A35" s="4" t="s">
        <v>57</v>
      </c>
      <c r="B35" s="4" t="s">
        <v>63</v>
      </c>
      <c r="C35" s="5">
        <v>1011</v>
      </c>
      <c r="D35" s="6">
        <v>7457.91</v>
      </c>
    </row>
    <row r="36" spans="1:4" ht="15.95" customHeight="1" x14ac:dyDescent="0.25">
      <c r="A36" s="4" t="s">
        <v>57</v>
      </c>
      <c r="B36" s="4" t="s">
        <v>64</v>
      </c>
      <c r="C36" s="5">
        <v>1013</v>
      </c>
      <c r="D36" s="6">
        <v>9014.2099999999991</v>
      </c>
    </row>
    <row r="37" spans="1:4" ht="15.95" customHeight="1" x14ac:dyDescent="0.25">
      <c r="A37" s="4" t="s">
        <v>57</v>
      </c>
      <c r="B37" s="4" t="s">
        <v>65</v>
      </c>
      <c r="C37" s="5">
        <v>1015</v>
      </c>
      <c r="D37" s="6">
        <v>8724.14</v>
      </c>
    </row>
    <row r="38" spans="1:4" ht="15.95" customHeight="1" x14ac:dyDescent="0.25">
      <c r="A38" s="4" t="s">
        <v>57</v>
      </c>
      <c r="B38" s="4" t="s">
        <v>66</v>
      </c>
      <c r="C38" s="5">
        <v>1017</v>
      </c>
      <c r="D38" s="6">
        <v>7092.49</v>
      </c>
    </row>
    <row r="39" spans="1:4" ht="15.95" customHeight="1" x14ac:dyDescent="0.25">
      <c r="A39" s="4" t="s">
        <v>57</v>
      </c>
      <c r="B39" s="4" t="s">
        <v>67</v>
      </c>
      <c r="C39" s="5">
        <v>1019</v>
      </c>
      <c r="D39" s="6">
        <v>8724.9500000000007</v>
      </c>
    </row>
    <row r="40" spans="1:4" ht="15.95" customHeight="1" x14ac:dyDescent="0.25">
      <c r="A40" s="4" t="s">
        <v>57</v>
      </c>
      <c r="B40" s="4" t="s">
        <v>68</v>
      </c>
      <c r="C40" s="5">
        <v>1021</v>
      </c>
      <c r="D40" s="6">
        <v>8739.5</v>
      </c>
    </row>
    <row r="41" spans="1:4" ht="15.95" customHeight="1" x14ac:dyDescent="0.25">
      <c r="A41" s="4" t="s">
        <v>57</v>
      </c>
      <c r="B41" s="4" t="s">
        <v>69</v>
      </c>
      <c r="C41" s="5">
        <v>1023</v>
      </c>
      <c r="D41" s="6">
        <v>10299.84</v>
      </c>
    </row>
    <row r="42" spans="1:4" ht="15.95" customHeight="1" x14ac:dyDescent="0.25">
      <c r="A42" s="4" t="s">
        <v>57</v>
      </c>
      <c r="B42" s="4" t="s">
        <v>70</v>
      </c>
      <c r="C42" s="5">
        <v>1025</v>
      </c>
      <c r="D42" s="6">
        <v>8144.56</v>
      </c>
    </row>
    <row r="43" spans="1:4" ht="15.95" customHeight="1" x14ac:dyDescent="0.25">
      <c r="A43" s="4" t="s">
        <v>57</v>
      </c>
      <c r="B43" s="4" t="s">
        <v>71</v>
      </c>
      <c r="C43" s="5">
        <v>1027</v>
      </c>
      <c r="D43" s="6">
        <v>7799.78</v>
      </c>
    </row>
    <row r="44" spans="1:4" ht="15.95" customHeight="1" x14ac:dyDescent="0.25">
      <c r="A44" s="4" t="s">
        <v>57</v>
      </c>
      <c r="B44" s="4" t="s">
        <v>72</v>
      </c>
      <c r="C44" s="5">
        <v>1029</v>
      </c>
      <c r="D44" s="6">
        <v>8900.4699999999993</v>
      </c>
    </row>
    <row r="45" spans="1:4" ht="15.95" customHeight="1" x14ac:dyDescent="0.25">
      <c r="A45" s="4" t="s">
        <v>57</v>
      </c>
      <c r="B45" s="4" t="s">
        <v>73</v>
      </c>
      <c r="C45" s="5">
        <v>1031</v>
      </c>
      <c r="D45" s="6">
        <v>7654.33</v>
      </c>
    </row>
    <row r="46" spans="1:4" ht="15.95" customHeight="1" x14ac:dyDescent="0.25">
      <c r="A46" s="4" t="s">
        <v>57</v>
      </c>
      <c r="B46" s="4" t="s">
        <v>74</v>
      </c>
      <c r="C46" s="5">
        <v>1033</v>
      </c>
      <c r="D46" s="6">
        <v>8546.36</v>
      </c>
    </row>
    <row r="47" spans="1:4" ht="15.95" customHeight="1" x14ac:dyDescent="0.25">
      <c r="A47" s="4" t="s">
        <v>57</v>
      </c>
      <c r="B47" s="4" t="s">
        <v>75</v>
      </c>
      <c r="C47" s="5">
        <v>1035</v>
      </c>
      <c r="D47" s="6">
        <v>8601.74</v>
      </c>
    </row>
    <row r="48" spans="1:4" ht="15.95" customHeight="1" x14ac:dyDescent="0.25">
      <c r="A48" s="4" t="s">
        <v>57</v>
      </c>
      <c r="B48" s="4" t="s">
        <v>76</v>
      </c>
      <c r="C48" s="5">
        <v>1037</v>
      </c>
      <c r="D48" s="6">
        <v>8215.65</v>
      </c>
    </row>
    <row r="49" spans="1:4" ht="15.95" customHeight="1" x14ac:dyDescent="0.25">
      <c r="A49" s="4" t="s">
        <v>57</v>
      </c>
      <c r="B49" s="4" t="s">
        <v>77</v>
      </c>
      <c r="C49" s="5">
        <v>1039</v>
      </c>
      <c r="D49" s="6">
        <v>8529.2000000000007</v>
      </c>
    </row>
    <row r="50" spans="1:4" ht="15.95" customHeight="1" x14ac:dyDescent="0.25">
      <c r="A50" s="4" t="s">
        <v>57</v>
      </c>
      <c r="B50" s="4" t="s">
        <v>78</v>
      </c>
      <c r="C50" s="5">
        <v>1041</v>
      </c>
      <c r="D50" s="6">
        <v>8398.09</v>
      </c>
    </row>
    <row r="51" spans="1:4" ht="15.95" customHeight="1" x14ac:dyDescent="0.25">
      <c r="A51" s="4" t="s">
        <v>57</v>
      </c>
      <c r="B51" s="4" t="s">
        <v>79</v>
      </c>
      <c r="C51" s="5">
        <v>1043</v>
      </c>
      <c r="D51" s="6">
        <v>8336.0300000000007</v>
      </c>
    </row>
    <row r="52" spans="1:4" ht="15.95" customHeight="1" x14ac:dyDescent="0.25">
      <c r="A52" s="4" t="s">
        <v>57</v>
      </c>
      <c r="B52" s="4" t="s">
        <v>80</v>
      </c>
      <c r="C52" s="5">
        <v>1045</v>
      </c>
      <c r="D52" s="6">
        <v>8205.27</v>
      </c>
    </row>
    <row r="53" spans="1:4" ht="15.95" customHeight="1" x14ac:dyDescent="0.25">
      <c r="A53" s="4" t="s">
        <v>57</v>
      </c>
      <c r="B53" s="4" t="s">
        <v>81</v>
      </c>
      <c r="C53" s="5">
        <v>1047</v>
      </c>
      <c r="D53" s="6">
        <v>9048.85</v>
      </c>
    </row>
    <row r="54" spans="1:4" ht="15.95" customHeight="1" x14ac:dyDescent="0.25">
      <c r="A54" s="4" t="s">
        <v>57</v>
      </c>
      <c r="B54" s="4" t="s">
        <v>82</v>
      </c>
      <c r="C54" s="5">
        <v>1049</v>
      </c>
      <c r="D54" s="6">
        <v>7659.89</v>
      </c>
    </row>
    <row r="55" spans="1:4" ht="15.95" customHeight="1" x14ac:dyDescent="0.25">
      <c r="A55" s="4" t="s">
        <v>57</v>
      </c>
      <c r="B55" s="4" t="s">
        <v>83</v>
      </c>
      <c r="C55" s="5">
        <v>1051</v>
      </c>
      <c r="D55" s="6">
        <v>7616.34</v>
      </c>
    </row>
    <row r="56" spans="1:4" ht="15.95" customHeight="1" x14ac:dyDescent="0.25">
      <c r="A56" s="4" t="s">
        <v>57</v>
      </c>
      <c r="B56" s="4" t="s">
        <v>84</v>
      </c>
      <c r="C56" s="5">
        <v>1053</v>
      </c>
      <c r="D56" s="6">
        <v>9647.93</v>
      </c>
    </row>
    <row r="57" spans="1:4" ht="15.95" customHeight="1" x14ac:dyDescent="0.25">
      <c r="A57" s="4" t="s">
        <v>57</v>
      </c>
      <c r="B57" s="4" t="s">
        <v>85</v>
      </c>
      <c r="C57" s="5">
        <v>1055</v>
      </c>
      <c r="D57" s="6">
        <v>9534.32</v>
      </c>
    </row>
    <row r="58" spans="1:4" ht="15.95" customHeight="1" x14ac:dyDescent="0.25">
      <c r="A58" s="4" t="s">
        <v>57</v>
      </c>
      <c r="B58" s="4" t="s">
        <v>86</v>
      </c>
      <c r="C58" s="5">
        <v>1057</v>
      </c>
      <c r="D58" s="6">
        <v>8211.7900000000009</v>
      </c>
    </row>
    <row r="59" spans="1:4" ht="15.95" customHeight="1" x14ac:dyDescent="0.25">
      <c r="A59" s="4" t="s">
        <v>57</v>
      </c>
      <c r="B59" s="4" t="s">
        <v>87</v>
      </c>
      <c r="C59" s="5">
        <v>1059</v>
      </c>
      <c r="D59" s="6">
        <v>8638.2199999999993</v>
      </c>
    </row>
    <row r="60" spans="1:4" ht="15.95" customHeight="1" x14ac:dyDescent="0.25">
      <c r="A60" s="4" t="s">
        <v>57</v>
      </c>
      <c r="B60" s="4" t="s">
        <v>88</v>
      </c>
      <c r="C60" s="5">
        <v>1061</v>
      </c>
      <c r="D60" s="6">
        <v>7800.19</v>
      </c>
    </row>
    <row r="61" spans="1:4" ht="15.95" customHeight="1" x14ac:dyDescent="0.25">
      <c r="A61" s="4" t="s">
        <v>57</v>
      </c>
      <c r="B61" s="4" t="s">
        <v>89</v>
      </c>
      <c r="C61" s="5">
        <v>1063</v>
      </c>
      <c r="D61" s="6">
        <v>9182.26</v>
      </c>
    </row>
    <row r="62" spans="1:4" ht="15.95" customHeight="1" x14ac:dyDescent="0.25">
      <c r="A62" s="4" t="s">
        <v>57</v>
      </c>
      <c r="B62" s="4" t="s">
        <v>90</v>
      </c>
      <c r="C62" s="5">
        <v>1065</v>
      </c>
      <c r="D62" s="6">
        <v>7935.41</v>
      </c>
    </row>
    <row r="63" spans="1:4" ht="15.95" customHeight="1" x14ac:dyDescent="0.25">
      <c r="A63" s="4" t="s">
        <v>57</v>
      </c>
      <c r="B63" s="4" t="s">
        <v>91</v>
      </c>
      <c r="C63" s="5">
        <v>1067</v>
      </c>
      <c r="D63" s="6">
        <v>8280.2000000000007</v>
      </c>
    </row>
    <row r="64" spans="1:4" ht="15.95" customHeight="1" x14ac:dyDescent="0.25">
      <c r="A64" s="4" t="s">
        <v>57</v>
      </c>
      <c r="B64" s="4" t="s">
        <v>92</v>
      </c>
      <c r="C64" s="5">
        <v>1069</v>
      </c>
      <c r="D64" s="6">
        <v>8257.58</v>
      </c>
    </row>
    <row r="65" spans="1:4" ht="15.95" customHeight="1" x14ac:dyDescent="0.25">
      <c r="A65" s="4" t="s">
        <v>57</v>
      </c>
      <c r="B65" s="4" t="s">
        <v>93</v>
      </c>
      <c r="C65" s="5">
        <v>1071</v>
      </c>
      <c r="D65" s="6">
        <v>8447.66</v>
      </c>
    </row>
    <row r="66" spans="1:4" ht="15.95" customHeight="1" x14ac:dyDescent="0.25">
      <c r="A66" s="4" t="s">
        <v>57</v>
      </c>
      <c r="B66" s="4" t="s">
        <v>94</v>
      </c>
      <c r="C66" s="5">
        <v>1073</v>
      </c>
      <c r="D66" s="6">
        <v>8641</v>
      </c>
    </row>
    <row r="67" spans="1:4" ht="15.95" customHeight="1" x14ac:dyDescent="0.25">
      <c r="A67" s="4" t="s">
        <v>57</v>
      </c>
      <c r="B67" s="4" t="s">
        <v>95</v>
      </c>
      <c r="C67" s="5">
        <v>1075</v>
      </c>
      <c r="D67" s="6">
        <v>8210.7900000000009</v>
      </c>
    </row>
    <row r="68" spans="1:4" ht="15.95" customHeight="1" x14ac:dyDescent="0.25">
      <c r="A68" s="4" t="s">
        <v>57</v>
      </c>
      <c r="B68" s="4" t="s">
        <v>96</v>
      </c>
      <c r="C68" s="5">
        <v>1077</v>
      </c>
      <c r="D68" s="6">
        <v>7824.58</v>
      </c>
    </row>
    <row r="69" spans="1:4" ht="15.95" customHeight="1" x14ac:dyDescent="0.25">
      <c r="A69" s="4" t="s">
        <v>57</v>
      </c>
      <c r="B69" s="4" t="s">
        <v>97</v>
      </c>
      <c r="C69" s="5">
        <v>1079</v>
      </c>
      <c r="D69" s="6">
        <v>8251.36</v>
      </c>
    </row>
    <row r="70" spans="1:4" ht="15.95" customHeight="1" x14ac:dyDescent="0.25">
      <c r="A70" s="4" t="s">
        <v>57</v>
      </c>
      <c r="B70" s="4" t="s">
        <v>98</v>
      </c>
      <c r="C70" s="5">
        <v>1081</v>
      </c>
      <c r="D70" s="6">
        <v>7282.08</v>
      </c>
    </row>
    <row r="71" spans="1:4" ht="15.95" customHeight="1" x14ac:dyDescent="0.25">
      <c r="A71" s="4" t="s">
        <v>57</v>
      </c>
      <c r="B71" s="4" t="s">
        <v>99</v>
      </c>
      <c r="C71" s="5">
        <v>1083</v>
      </c>
      <c r="D71" s="6">
        <v>8798.33</v>
      </c>
    </row>
    <row r="72" spans="1:4" ht="15.95" customHeight="1" x14ac:dyDescent="0.25">
      <c r="A72" s="4" t="s">
        <v>57</v>
      </c>
      <c r="B72" s="4" t="s">
        <v>100</v>
      </c>
      <c r="C72" s="5">
        <v>1085</v>
      </c>
      <c r="D72" s="6">
        <v>8762.4699999999993</v>
      </c>
    </row>
    <row r="73" spans="1:4" ht="15.95" customHeight="1" x14ac:dyDescent="0.25">
      <c r="A73" s="4" t="s">
        <v>57</v>
      </c>
      <c r="B73" s="4" t="s">
        <v>101</v>
      </c>
      <c r="C73" s="5">
        <v>1087</v>
      </c>
      <c r="D73" s="6">
        <v>7415.75</v>
      </c>
    </row>
    <row r="74" spans="1:4" ht="15.95" customHeight="1" x14ac:dyDescent="0.25">
      <c r="A74" s="4" t="s">
        <v>57</v>
      </c>
      <c r="B74" s="4" t="s">
        <v>102</v>
      </c>
      <c r="C74" s="5">
        <v>1089</v>
      </c>
      <c r="D74" s="6">
        <v>8761.9699999999993</v>
      </c>
    </row>
    <row r="75" spans="1:4" ht="15.95" customHeight="1" x14ac:dyDescent="0.25">
      <c r="A75" s="4" t="s">
        <v>57</v>
      </c>
      <c r="B75" s="4" t="s">
        <v>103</v>
      </c>
      <c r="C75" s="5">
        <v>1091</v>
      </c>
      <c r="D75" s="6">
        <v>8621.6</v>
      </c>
    </row>
    <row r="76" spans="1:4" ht="15.95" customHeight="1" x14ac:dyDescent="0.25">
      <c r="A76" s="4" t="s">
        <v>57</v>
      </c>
      <c r="B76" s="4" t="s">
        <v>104</v>
      </c>
      <c r="C76" s="5">
        <v>1093</v>
      </c>
      <c r="D76" s="6">
        <v>8529.24</v>
      </c>
    </row>
    <row r="77" spans="1:4" ht="15.95" customHeight="1" x14ac:dyDescent="0.25">
      <c r="A77" s="4" t="s">
        <v>57</v>
      </c>
      <c r="B77" s="4" t="s">
        <v>105</v>
      </c>
      <c r="C77" s="5">
        <v>1095</v>
      </c>
      <c r="D77" s="6">
        <v>8740.5499999999993</v>
      </c>
    </row>
    <row r="78" spans="1:4" ht="15.95" customHeight="1" x14ac:dyDescent="0.25">
      <c r="A78" s="4" t="s">
        <v>57</v>
      </c>
      <c r="B78" s="4" t="s">
        <v>106</v>
      </c>
      <c r="C78" s="5">
        <v>1097</v>
      </c>
      <c r="D78" s="6">
        <v>8628.73</v>
      </c>
    </row>
    <row r="79" spans="1:4" ht="15.95" customHeight="1" x14ac:dyDescent="0.25">
      <c r="A79" s="4" t="s">
        <v>57</v>
      </c>
      <c r="B79" s="4" t="s">
        <v>107</v>
      </c>
      <c r="C79" s="5">
        <v>1099</v>
      </c>
      <c r="D79" s="6">
        <v>8082.01</v>
      </c>
    </row>
    <row r="80" spans="1:4" ht="15.95" customHeight="1" x14ac:dyDescent="0.25">
      <c r="A80" s="4" t="s">
        <v>57</v>
      </c>
      <c r="B80" s="4" t="s">
        <v>108</v>
      </c>
      <c r="C80" s="5">
        <v>1101</v>
      </c>
      <c r="D80" s="6">
        <v>8416.59</v>
      </c>
    </row>
    <row r="81" spans="1:4" ht="15.95" customHeight="1" x14ac:dyDescent="0.25">
      <c r="A81" s="4" t="s">
        <v>57</v>
      </c>
      <c r="B81" s="4" t="s">
        <v>109</v>
      </c>
      <c r="C81" s="5">
        <v>1103</v>
      </c>
      <c r="D81" s="6">
        <v>8302.57</v>
      </c>
    </row>
    <row r="82" spans="1:4" ht="15.95" customHeight="1" x14ac:dyDescent="0.25">
      <c r="A82" s="4" t="s">
        <v>57</v>
      </c>
      <c r="B82" s="4" t="s">
        <v>110</v>
      </c>
      <c r="C82" s="5">
        <v>1105</v>
      </c>
      <c r="D82" s="6">
        <v>8634.93</v>
      </c>
    </row>
    <row r="83" spans="1:4" ht="15.95" customHeight="1" x14ac:dyDescent="0.25">
      <c r="A83" s="4" t="s">
        <v>57</v>
      </c>
      <c r="B83" s="4" t="s">
        <v>111</v>
      </c>
      <c r="C83" s="5">
        <v>1107</v>
      </c>
      <c r="D83" s="6">
        <v>8264.0400000000009</v>
      </c>
    </row>
    <row r="84" spans="1:4" ht="15.95" customHeight="1" x14ac:dyDescent="0.25">
      <c r="A84" s="4" t="s">
        <v>57</v>
      </c>
      <c r="B84" s="4" t="s">
        <v>112</v>
      </c>
      <c r="C84" s="5">
        <v>1109</v>
      </c>
      <c r="D84" s="6">
        <v>8273.69</v>
      </c>
    </row>
    <row r="85" spans="1:4" ht="15.95" customHeight="1" x14ac:dyDescent="0.25">
      <c r="A85" s="4" t="s">
        <v>57</v>
      </c>
      <c r="B85" s="4" t="s">
        <v>113</v>
      </c>
      <c r="C85" s="5">
        <v>1111</v>
      </c>
      <c r="D85" s="6">
        <v>8320.43</v>
      </c>
    </row>
    <row r="86" spans="1:4" ht="15.95" customHeight="1" x14ac:dyDescent="0.25">
      <c r="A86" s="4" t="s">
        <v>57</v>
      </c>
      <c r="B86" s="4" t="s">
        <v>114</v>
      </c>
      <c r="C86" s="5">
        <v>1113</v>
      </c>
      <c r="D86" s="6">
        <v>8762.8799999999992</v>
      </c>
    </row>
    <row r="87" spans="1:4" ht="15.95" customHeight="1" x14ac:dyDescent="0.25">
      <c r="A87" s="4" t="s">
        <v>57</v>
      </c>
      <c r="B87" s="4" t="s">
        <v>115</v>
      </c>
      <c r="C87" s="5">
        <v>1117</v>
      </c>
      <c r="D87" s="6">
        <v>8366.43</v>
      </c>
    </row>
    <row r="88" spans="1:4" ht="15.95" customHeight="1" x14ac:dyDescent="0.25">
      <c r="A88" s="4" t="s">
        <v>57</v>
      </c>
      <c r="B88" s="4" t="s">
        <v>116</v>
      </c>
      <c r="C88" s="5">
        <v>1115</v>
      </c>
      <c r="D88" s="6">
        <v>8470.68</v>
      </c>
    </row>
    <row r="89" spans="1:4" ht="15.95" customHeight="1" x14ac:dyDescent="0.25">
      <c r="A89" s="4" t="s">
        <v>57</v>
      </c>
      <c r="B89" s="4" t="s">
        <v>117</v>
      </c>
      <c r="C89" s="5">
        <v>1119</v>
      </c>
      <c r="D89" s="6">
        <v>8671.34</v>
      </c>
    </row>
    <row r="90" spans="1:4" ht="15.95" customHeight="1" x14ac:dyDescent="0.25">
      <c r="A90" s="4" t="s">
        <v>57</v>
      </c>
      <c r="B90" s="4" t="s">
        <v>118</v>
      </c>
      <c r="C90" s="5">
        <v>1121</v>
      </c>
      <c r="D90" s="6">
        <v>8707.9599999999991</v>
      </c>
    </row>
    <row r="91" spans="1:4" ht="15.95" customHeight="1" x14ac:dyDescent="0.25">
      <c r="A91" s="4" t="s">
        <v>57</v>
      </c>
      <c r="B91" s="4" t="s">
        <v>119</v>
      </c>
      <c r="C91" s="5">
        <v>1123</v>
      </c>
      <c r="D91" s="6">
        <v>8637.81</v>
      </c>
    </row>
    <row r="92" spans="1:4" ht="15.95" customHeight="1" x14ac:dyDescent="0.25">
      <c r="A92" s="4" t="s">
        <v>57</v>
      </c>
      <c r="B92" s="4" t="s">
        <v>120</v>
      </c>
      <c r="C92" s="5">
        <v>1125</v>
      </c>
      <c r="D92" s="6">
        <v>9111.02</v>
      </c>
    </row>
    <row r="93" spans="1:4" ht="15.95" customHeight="1" x14ac:dyDescent="0.25">
      <c r="A93" s="4" t="s">
        <v>57</v>
      </c>
      <c r="B93" s="4" t="s">
        <v>121</v>
      </c>
      <c r="C93" s="5">
        <v>1127</v>
      </c>
      <c r="D93" s="6">
        <v>8681.67</v>
      </c>
    </row>
    <row r="94" spans="1:4" ht="15.95" customHeight="1" x14ac:dyDescent="0.25">
      <c r="A94" s="4" t="s">
        <v>57</v>
      </c>
      <c r="B94" s="4" t="s">
        <v>122</v>
      </c>
      <c r="C94" s="5">
        <v>1129</v>
      </c>
      <c r="D94" s="6">
        <v>8014.08</v>
      </c>
    </row>
    <row r="95" spans="1:4" ht="15.95" customHeight="1" x14ac:dyDescent="0.25">
      <c r="A95" s="4" t="s">
        <v>57</v>
      </c>
      <c r="B95" s="4" t="s">
        <v>123</v>
      </c>
      <c r="C95" s="5">
        <v>1131</v>
      </c>
      <c r="D95" s="6">
        <v>7910.45</v>
      </c>
    </row>
    <row r="96" spans="1:4" ht="15.95" customHeight="1" x14ac:dyDescent="0.25">
      <c r="A96" s="4" t="s">
        <v>57</v>
      </c>
      <c r="B96" s="4" t="s">
        <v>124</v>
      </c>
      <c r="C96" s="5">
        <v>1133</v>
      </c>
      <c r="D96" s="6">
        <v>9073.86</v>
      </c>
    </row>
    <row r="97" spans="1:4" ht="15.95" customHeight="1" x14ac:dyDescent="0.25">
      <c r="A97" s="4" t="s">
        <v>125</v>
      </c>
      <c r="B97" s="4" t="s">
        <v>31</v>
      </c>
      <c r="C97" s="5" t="s">
        <v>29</v>
      </c>
      <c r="D97" s="6">
        <v>8062.16</v>
      </c>
    </row>
    <row r="98" spans="1:4" ht="15.95" customHeight="1" x14ac:dyDescent="0.25">
      <c r="A98" s="4" t="s">
        <v>125</v>
      </c>
      <c r="B98" s="4" t="s">
        <v>126</v>
      </c>
      <c r="C98" s="5">
        <v>5001</v>
      </c>
      <c r="D98" s="6">
        <v>7721.61</v>
      </c>
    </row>
    <row r="99" spans="1:4" ht="15.95" customHeight="1" x14ac:dyDescent="0.25">
      <c r="A99" s="4" t="s">
        <v>125</v>
      </c>
      <c r="B99" s="4" t="s">
        <v>127</v>
      </c>
      <c r="C99" s="5">
        <v>5003</v>
      </c>
      <c r="D99" s="6">
        <v>8853.67</v>
      </c>
    </row>
    <row r="100" spans="1:4" ht="15.95" customHeight="1" x14ac:dyDescent="0.25">
      <c r="A100" s="4" t="s">
        <v>125</v>
      </c>
      <c r="B100" s="4" t="s">
        <v>128</v>
      </c>
      <c r="C100" s="5">
        <v>5005</v>
      </c>
      <c r="D100" s="6">
        <v>7160.73</v>
      </c>
    </row>
    <row r="101" spans="1:4" ht="15.95" customHeight="1" x14ac:dyDescent="0.25">
      <c r="A101" s="4" t="s">
        <v>125</v>
      </c>
      <c r="B101" s="4" t="s">
        <v>129</v>
      </c>
      <c r="C101" s="5">
        <v>5007</v>
      </c>
      <c r="D101" s="6">
        <v>8010.33</v>
      </c>
    </row>
    <row r="102" spans="1:4" ht="15.95" customHeight="1" x14ac:dyDescent="0.25">
      <c r="A102" s="4" t="s">
        <v>125</v>
      </c>
      <c r="B102" s="4" t="s">
        <v>130</v>
      </c>
      <c r="C102" s="5">
        <v>5009</v>
      </c>
      <c r="D102" s="6">
        <v>7210.9</v>
      </c>
    </row>
    <row r="103" spans="1:4" ht="15.95" customHeight="1" x14ac:dyDescent="0.25">
      <c r="A103" s="4" t="s">
        <v>125</v>
      </c>
      <c r="B103" s="4" t="s">
        <v>131</v>
      </c>
      <c r="C103" s="5">
        <v>5011</v>
      </c>
      <c r="D103" s="6">
        <v>9377.6</v>
      </c>
    </row>
    <row r="104" spans="1:4" ht="15.95" customHeight="1" x14ac:dyDescent="0.25">
      <c r="A104" s="4" t="s">
        <v>125</v>
      </c>
      <c r="B104" s="4" t="s">
        <v>65</v>
      </c>
      <c r="C104" s="5">
        <v>5013</v>
      </c>
      <c r="D104" s="6">
        <v>7644.84</v>
      </c>
    </row>
    <row r="105" spans="1:4" ht="15.95" customHeight="1" x14ac:dyDescent="0.25">
      <c r="A105" s="4" t="s">
        <v>125</v>
      </c>
      <c r="B105" s="4" t="s">
        <v>132</v>
      </c>
      <c r="C105" s="5">
        <v>5015</v>
      </c>
      <c r="D105" s="6">
        <v>6883.24</v>
      </c>
    </row>
    <row r="106" spans="1:4" ht="15.95" customHeight="1" x14ac:dyDescent="0.25">
      <c r="A106" s="4" t="s">
        <v>125</v>
      </c>
      <c r="B106" s="4" t="s">
        <v>133</v>
      </c>
      <c r="C106" s="5">
        <v>5017</v>
      </c>
      <c r="D106" s="6">
        <v>9033.6</v>
      </c>
    </row>
    <row r="107" spans="1:4" ht="15.95" customHeight="1" x14ac:dyDescent="0.25">
      <c r="A107" s="4" t="s">
        <v>125</v>
      </c>
      <c r="B107" s="4" t="s">
        <v>134</v>
      </c>
      <c r="C107" s="5">
        <v>5019</v>
      </c>
      <c r="D107" s="6">
        <v>7100.12</v>
      </c>
    </row>
    <row r="108" spans="1:4" ht="15.95" customHeight="1" x14ac:dyDescent="0.25">
      <c r="A108" s="4" t="s">
        <v>125</v>
      </c>
      <c r="B108" s="4" t="s">
        <v>71</v>
      </c>
      <c r="C108" s="5">
        <v>5021</v>
      </c>
      <c r="D108" s="6">
        <v>8075.24</v>
      </c>
    </row>
    <row r="109" spans="1:4" ht="15.95" customHeight="1" x14ac:dyDescent="0.25">
      <c r="A109" s="4" t="s">
        <v>125</v>
      </c>
      <c r="B109" s="4" t="s">
        <v>72</v>
      </c>
      <c r="C109" s="5">
        <v>5023</v>
      </c>
      <c r="D109" s="6">
        <v>6798.94</v>
      </c>
    </row>
    <row r="110" spans="1:4" ht="15.95" customHeight="1" x14ac:dyDescent="0.25">
      <c r="A110" s="4" t="s">
        <v>125</v>
      </c>
      <c r="B110" s="4" t="s">
        <v>135</v>
      </c>
      <c r="C110" s="5">
        <v>5025</v>
      </c>
      <c r="D110" s="6">
        <v>7844.72</v>
      </c>
    </row>
    <row r="111" spans="1:4" ht="15.95" customHeight="1" x14ac:dyDescent="0.25">
      <c r="A111" s="4" t="s">
        <v>125</v>
      </c>
      <c r="B111" s="4" t="s">
        <v>136</v>
      </c>
      <c r="C111" s="5">
        <v>5027</v>
      </c>
      <c r="D111" s="6">
        <v>8168.84</v>
      </c>
    </row>
    <row r="112" spans="1:4" ht="15.95" customHeight="1" x14ac:dyDescent="0.25">
      <c r="A112" s="4" t="s">
        <v>125</v>
      </c>
      <c r="B112" s="4" t="s">
        <v>137</v>
      </c>
      <c r="C112" s="5">
        <v>5029</v>
      </c>
      <c r="D112" s="6">
        <v>7688.95</v>
      </c>
    </row>
    <row r="113" spans="1:4" ht="15.95" customHeight="1" x14ac:dyDescent="0.25">
      <c r="A113" s="4" t="s">
        <v>125</v>
      </c>
      <c r="B113" s="4" t="s">
        <v>138</v>
      </c>
      <c r="C113" s="5">
        <v>5031</v>
      </c>
      <c r="D113" s="6">
        <v>8447.76</v>
      </c>
    </row>
    <row r="114" spans="1:4" ht="15.95" customHeight="1" x14ac:dyDescent="0.25">
      <c r="A114" s="4" t="s">
        <v>125</v>
      </c>
      <c r="B114" s="4" t="s">
        <v>139</v>
      </c>
      <c r="C114" s="5">
        <v>5033</v>
      </c>
      <c r="D114" s="6">
        <v>7739.15</v>
      </c>
    </row>
    <row r="115" spans="1:4" ht="15.95" customHeight="1" x14ac:dyDescent="0.25">
      <c r="A115" s="4" t="s">
        <v>125</v>
      </c>
      <c r="B115" s="4" t="s">
        <v>140</v>
      </c>
      <c r="C115" s="5">
        <v>5035</v>
      </c>
      <c r="D115" s="6">
        <v>8806.7199999999993</v>
      </c>
    </row>
    <row r="116" spans="1:4" ht="15.95" customHeight="1" x14ac:dyDescent="0.25">
      <c r="A116" s="4" t="s">
        <v>125</v>
      </c>
      <c r="B116" s="4" t="s">
        <v>141</v>
      </c>
      <c r="C116" s="5">
        <v>5037</v>
      </c>
      <c r="D116" s="6">
        <v>8109.54</v>
      </c>
    </row>
    <row r="117" spans="1:4" ht="15.95" customHeight="1" x14ac:dyDescent="0.25">
      <c r="A117" s="4" t="s">
        <v>125</v>
      </c>
      <c r="B117" s="4" t="s">
        <v>81</v>
      </c>
      <c r="C117" s="5">
        <v>5039</v>
      </c>
      <c r="D117" s="6">
        <v>8381.83</v>
      </c>
    </row>
    <row r="118" spans="1:4" ht="15.95" customHeight="1" x14ac:dyDescent="0.25">
      <c r="A118" s="4" t="s">
        <v>125</v>
      </c>
      <c r="B118" s="4" t="s">
        <v>142</v>
      </c>
      <c r="C118" s="5">
        <v>5041</v>
      </c>
      <c r="D118" s="6">
        <v>9852.14</v>
      </c>
    </row>
    <row r="119" spans="1:4" ht="15.95" customHeight="1" x14ac:dyDescent="0.25">
      <c r="A119" s="4" t="s">
        <v>125</v>
      </c>
      <c r="B119" s="4" t="s">
        <v>143</v>
      </c>
      <c r="C119" s="5">
        <v>5043</v>
      </c>
      <c r="D119" s="6">
        <v>9472.68</v>
      </c>
    </row>
    <row r="120" spans="1:4" ht="15.95" customHeight="1" x14ac:dyDescent="0.25">
      <c r="A120" s="4" t="s">
        <v>125</v>
      </c>
      <c r="B120" s="4" t="s">
        <v>144</v>
      </c>
      <c r="C120" s="5">
        <v>5045</v>
      </c>
      <c r="D120" s="6">
        <v>7758.33</v>
      </c>
    </row>
    <row r="121" spans="1:4" ht="15.95" customHeight="1" x14ac:dyDescent="0.25">
      <c r="A121" s="4" t="s">
        <v>125</v>
      </c>
      <c r="B121" s="4" t="s">
        <v>87</v>
      </c>
      <c r="C121" s="5">
        <v>5047</v>
      </c>
      <c r="D121" s="6">
        <v>8187.71</v>
      </c>
    </row>
    <row r="122" spans="1:4" ht="15.95" customHeight="1" x14ac:dyDescent="0.25">
      <c r="A122" s="4" t="s">
        <v>125</v>
      </c>
      <c r="B122" s="4" t="s">
        <v>145</v>
      </c>
      <c r="C122" s="5">
        <v>5049</v>
      </c>
      <c r="D122" s="6">
        <v>7696.71</v>
      </c>
    </row>
    <row r="123" spans="1:4" ht="15.95" customHeight="1" x14ac:dyDescent="0.25">
      <c r="A123" s="4" t="s">
        <v>125</v>
      </c>
      <c r="B123" s="4" t="s">
        <v>146</v>
      </c>
      <c r="C123" s="5">
        <v>5051</v>
      </c>
      <c r="D123" s="6">
        <v>7982.2</v>
      </c>
    </row>
    <row r="124" spans="1:4" ht="15.95" customHeight="1" x14ac:dyDescent="0.25">
      <c r="A124" s="4" t="s">
        <v>125</v>
      </c>
      <c r="B124" s="4" t="s">
        <v>147</v>
      </c>
      <c r="C124" s="5">
        <v>5053</v>
      </c>
      <c r="D124" s="6">
        <v>8088.15</v>
      </c>
    </row>
    <row r="125" spans="1:4" ht="15.95" customHeight="1" x14ac:dyDescent="0.25">
      <c r="A125" s="4" t="s">
        <v>125</v>
      </c>
      <c r="B125" s="4" t="s">
        <v>89</v>
      </c>
      <c r="C125" s="5">
        <v>5055</v>
      </c>
      <c r="D125" s="6">
        <v>7895.92</v>
      </c>
    </row>
    <row r="126" spans="1:4" ht="15.95" customHeight="1" x14ac:dyDescent="0.25">
      <c r="A126" s="4" t="s">
        <v>125</v>
      </c>
      <c r="B126" s="4" t="s">
        <v>148</v>
      </c>
      <c r="C126" s="5">
        <v>5057</v>
      </c>
      <c r="D126" s="6">
        <v>8381.34</v>
      </c>
    </row>
    <row r="127" spans="1:4" ht="15.95" customHeight="1" x14ac:dyDescent="0.25">
      <c r="A127" s="4" t="s">
        <v>125</v>
      </c>
      <c r="B127" s="4" t="s">
        <v>149</v>
      </c>
      <c r="C127" s="5">
        <v>5059</v>
      </c>
      <c r="D127" s="6">
        <v>8274.68</v>
      </c>
    </row>
    <row r="128" spans="1:4" ht="15.95" customHeight="1" x14ac:dyDescent="0.25">
      <c r="A128" s="4" t="s">
        <v>125</v>
      </c>
      <c r="B128" s="4" t="s">
        <v>150</v>
      </c>
      <c r="C128" s="5">
        <v>5061</v>
      </c>
      <c r="D128" s="6">
        <v>8453.4599999999991</v>
      </c>
    </row>
    <row r="129" spans="1:4" ht="15.95" customHeight="1" x14ac:dyDescent="0.25">
      <c r="A129" s="4" t="s">
        <v>125</v>
      </c>
      <c r="B129" s="4" t="s">
        <v>151</v>
      </c>
      <c r="C129" s="5">
        <v>5063</v>
      </c>
      <c r="D129" s="6">
        <v>8586.0300000000007</v>
      </c>
    </row>
    <row r="130" spans="1:4" ht="15.95" customHeight="1" x14ac:dyDescent="0.25">
      <c r="A130" s="4" t="s">
        <v>125</v>
      </c>
      <c r="B130" s="4" t="s">
        <v>152</v>
      </c>
      <c r="C130" s="5">
        <v>5065</v>
      </c>
      <c r="D130" s="6">
        <v>7487.18</v>
      </c>
    </row>
    <row r="131" spans="1:4" ht="15.95" customHeight="1" x14ac:dyDescent="0.25">
      <c r="A131" s="4" t="s">
        <v>125</v>
      </c>
      <c r="B131" s="4" t="s">
        <v>93</v>
      </c>
      <c r="C131" s="5">
        <v>5067</v>
      </c>
      <c r="D131" s="6">
        <v>9423.56</v>
      </c>
    </row>
    <row r="132" spans="1:4" ht="15.95" customHeight="1" x14ac:dyDescent="0.25">
      <c r="A132" s="4" t="s">
        <v>125</v>
      </c>
      <c r="B132" s="4" t="s">
        <v>94</v>
      </c>
      <c r="C132" s="5">
        <v>5069</v>
      </c>
      <c r="D132" s="6">
        <v>8183.14</v>
      </c>
    </row>
    <row r="133" spans="1:4" ht="15.95" customHeight="1" x14ac:dyDescent="0.25">
      <c r="A133" s="4" t="s">
        <v>125</v>
      </c>
      <c r="B133" s="4" t="s">
        <v>153</v>
      </c>
      <c r="C133" s="5">
        <v>5071</v>
      </c>
      <c r="D133" s="6">
        <v>6779.63</v>
      </c>
    </row>
    <row r="134" spans="1:4" ht="15.95" customHeight="1" x14ac:dyDescent="0.25">
      <c r="A134" s="4" t="s">
        <v>125</v>
      </c>
      <c r="B134" s="4" t="s">
        <v>154</v>
      </c>
      <c r="C134" s="5">
        <v>5073</v>
      </c>
      <c r="D134" s="6">
        <v>8770.61</v>
      </c>
    </row>
    <row r="135" spans="1:4" ht="15.95" customHeight="1" x14ac:dyDescent="0.25">
      <c r="A135" s="4" t="s">
        <v>125</v>
      </c>
      <c r="B135" s="4" t="s">
        <v>97</v>
      </c>
      <c r="C135" s="5">
        <v>5075</v>
      </c>
      <c r="D135" s="6">
        <v>7934.38</v>
      </c>
    </row>
    <row r="136" spans="1:4" ht="15.95" customHeight="1" x14ac:dyDescent="0.25">
      <c r="A136" s="4" t="s">
        <v>125</v>
      </c>
      <c r="B136" s="4" t="s">
        <v>98</v>
      </c>
      <c r="C136" s="5">
        <v>5077</v>
      </c>
      <c r="D136" s="6">
        <v>8034.77</v>
      </c>
    </row>
    <row r="137" spans="1:4" ht="15.95" customHeight="1" x14ac:dyDescent="0.25">
      <c r="A137" s="4" t="s">
        <v>125</v>
      </c>
      <c r="B137" s="4" t="s">
        <v>155</v>
      </c>
      <c r="C137" s="5">
        <v>5079</v>
      </c>
      <c r="D137" s="6">
        <v>8398.57</v>
      </c>
    </row>
    <row r="138" spans="1:4" ht="15.95" customHeight="1" x14ac:dyDescent="0.25">
      <c r="A138" s="4" t="s">
        <v>125</v>
      </c>
      <c r="B138" s="4" t="s">
        <v>156</v>
      </c>
      <c r="C138" s="5">
        <v>5081</v>
      </c>
      <c r="D138" s="6">
        <v>9998.5</v>
      </c>
    </row>
    <row r="139" spans="1:4" ht="15.95" customHeight="1" x14ac:dyDescent="0.25">
      <c r="A139" s="4" t="s">
        <v>125</v>
      </c>
      <c r="B139" s="4" t="s">
        <v>157</v>
      </c>
      <c r="C139" s="5">
        <v>5083</v>
      </c>
      <c r="D139" s="6">
        <v>8028.88</v>
      </c>
    </row>
    <row r="140" spans="1:4" ht="15.95" customHeight="1" x14ac:dyDescent="0.25">
      <c r="A140" s="4" t="s">
        <v>125</v>
      </c>
      <c r="B140" s="4" t="s">
        <v>158</v>
      </c>
      <c r="C140" s="5">
        <v>5085</v>
      </c>
      <c r="D140" s="6">
        <v>7832.41</v>
      </c>
    </row>
    <row r="141" spans="1:4" ht="15.95" customHeight="1" x14ac:dyDescent="0.25">
      <c r="A141" s="4" t="s">
        <v>125</v>
      </c>
      <c r="B141" s="4" t="s">
        <v>102</v>
      </c>
      <c r="C141" s="5">
        <v>5087</v>
      </c>
      <c r="D141" s="6">
        <v>6621.02</v>
      </c>
    </row>
    <row r="142" spans="1:4" ht="15.95" customHeight="1" x14ac:dyDescent="0.25">
      <c r="A142" s="4" t="s">
        <v>125</v>
      </c>
      <c r="B142" s="4" t="s">
        <v>104</v>
      </c>
      <c r="C142" s="5">
        <v>5089</v>
      </c>
      <c r="D142" s="6">
        <v>6680.57</v>
      </c>
    </row>
    <row r="143" spans="1:4" ht="15.95" customHeight="1" x14ac:dyDescent="0.25">
      <c r="A143" s="4" t="s">
        <v>125</v>
      </c>
      <c r="B143" s="4" t="s">
        <v>159</v>
      </c>
      <c r="C143" s="5">
        <v>5091</v>
      </c>
      <c r="D143" s="6">
        <v>8919.75</v>
      </c>
    </row>
    <row r="144" spans="1:4" ht="15.95" customHeight="1" x14ac:dyDescent="0.25">
      <c r="A144" s="4" t="s">
        <v>125</v>
      </c>
      <c r="B144" s="4" t="s">
        <v>160</v>
      </c>
      <c r="C144" s="5">
        <v>5093</v>
      </c>
      <c r="D144" s="6">
        <v>8539.27</v>
      </c>
    </row>
    <row r="145" spans="1:4" ht="15.95" customHeight="1" x14ac:dyDescent="0.25">
      <c r="A145" s="4" t="s">
        <v>125</v>
      </c>
      <c r="B145" s="4" t="s">
        <v>107</v>
      </c>
      <c r="C145" s="5">
        <v>5095</v>
      </c>
      <c r="D145" s="6">
        <v>9009.68</v>
      </c>
    </row>
    <row r="146" spans="1:4" ht="15.95" customHeight="1" x14ac:dyDescent="0.25">
      <c r="A146" s="4" t="s">
        <v>125</v>
      </c>
      <c r="B146" s="4" t="s">
        <v>108</v>
      </c>
      <c r="C146" s="5">
        <v>5097</v>
      </c>
      <c r="D146" s="6">
        <v>7233.52</v>
      </c>
    </row>
    <row r="147" spans="1:4" ht="15.95" customHeight="1" x14ac:dyDescent="0.25">
      <c r="A147" s="4" t="s">
        <v>125</v>
      </c>
      <c r="B147" s="4" t="s">
        <v>161</v>
      </c>
      <c r="C147" s="5">
        <v>5099</v>
      </c>
      <c r="D147" s="6">
        <v>7588.27</v>
      </c>
    </row>
    <row r="148" spans="1:4" ht="15.95" customHeight="1" x14ac:dyDescent="0.25">
      <c r="A148" s="4" t="s">
        <v>125</v>
      </c>
      <c r="B148" s="4" t="s">
        <v>162</v>
      </c>
      <c r="C148" s="5">
        <v>5101</v>
      </c>
      <c r="D148" s="6">
        <v>5869.64</v>
      </c>
    </row>
    <row r="149" spans="1:4" ht="15.95" customHeight="1" x14ac:dyDescent="0.25">
      <c r="A149" s="4" t="s">
        <v>125</v>
      </c>
      <c r="B149" s="4" t="s">
        <v>163</v>
      </c>
      <c r="C149" s="5">
        <v>5103</v>
      </c>
      <c r="D149" s="6">
        <v>7800.51</v>
      </c>
    </row>
    <row r="150" spans="1:4" ht="15.95" customHeight="1" x14ac:dyDescent="0.25">
      <c r="A150" s="4" t="s">
        <v>125</v>
      </c>
      <c r="B150" s="4" t="s">
        <v>110</v>
      </c>
      <c r="C150" s="5">
        <v>5105</v>
      </c>
      <c r="D150" s="6">
        <v>6846.88</v>
      </c>
    </row>
    <row r="151" spans="1:4" ht="15.95" customHeight="1" x14ac:dyDescent="0.25">
      <c r="A151" s="4" t="s">
        <v>125</v>
      </c>
      <c r="B151" s="4" t="s">
        <v>164</v>
      </c>
      <c r="C151" s="5">
        <v>5107</v>
      </c>
      <c r="D151" s="6">
        <v>8351.1200000000008</v>
      </c>
    </row>
    <row r="152" spans="1:4" ht="15.95" customHeight="1" x14ac:dyDescent="0.25">
      <c r="A152" s="4" t="s">
        <v>125</v>
      </c>
      <c r="B152" s="4" t="s">
        <v>112</v>
      </c>
      <c r="C152" s="5">
        <v>5109</v>
      </c>
      <c r="D152" s="6">
        <v>7217.64</v>
      </c>
    </row>
    <row r="153" spans="1:4" ht="15.95" customHeight="1" x14ac:dyDescent="0.25">
      <c r="A153" s="4" t="s">
        <v>125</v>
      </c>
      <c r="B153" s="4" t="s">
        <v>165</v>
      </c>
      <c r="C153" s="5">
        <v>5111</v>
      </c>
      <c r="D153" s="6">
        <v>8681.74</v>
      </c>
    </row>
    <row r="154" spans="1:4" ht="15.95" customHeight="1" x14ac:dyDescent="0.25">
      <c r="A154" s="4" t="s">
        <v>125</v>
      </c>
      <c r="B154" s="4" t="s">
        <v>166</v>
      </c>
      <c r="C154" s="5">
        <v>5113</v>
      </c>
      <c r="D154" s="6">
        <v>7417.13</v>
      </c>
    </row>
    <row r="155" spans="1:4" ht="15.95" customHeight="1" x14ac:dyDescent="0.25">
      <c r="A155" s="4" t="s">
        <v>125</v>
      </c>
      <c r="B155" s="4" t="s">
        <v>167</v>
      </c>
      <c r="C155" s="5">
        <v>5115</v>
      </c>
      <c r="D155" s="6">
        <v>7812.89</v>
      </c>
    </row>
    <row r="156" spans="1:4" ht="15.95" customHeight="1" x14ac:dyDescent="0.25">
      <c r="A156" s="4" t="s">
        <v>125</v>
      </c>
      <c r="B156" s="4" t="s">
        <v>168</v>
      </c>
      <c r="C156" s="5">
        <v>5117</v>
      </c>
      <c r="D156" s="6">
        <v>7852.39</v>
      </c>
    </row>
    <row r="157" spans="1:4" ht="15.95" customHeight="1" x14ac:dyDescent="0.25">
      <c r="A157" s="4" t="s">
        <v>125</v>
      </c>
      <c r="B157" s="4" t="s">
        <v>169</v>
      </c>
      <c r="C157" s="5">
        <v>5119</v>
      </c>
      <c r="D157" s="6">
        <v>8288.1299999999992</v>
      </c>
    </row>
    <row r="158" spans="1:4" ht="15.95" customHeight="1" x14ac:dyDescent="0.25">
      <c r="A158" s="4" t="s">
        <v>125</v>
      </c>
      <c r="B158" s="4" t="s">
        <v>113</v>
      </c>
      <c r="C158" s="5">
        <v>5121</v>
      </c>
      <c r="D158" s="6">
        <v>7739.68</v>
      </c>
    </row>
    <row r="159" spans="1:4" ht="15.95" customHeight="1" x14ac:dyDescent="0.25">
      <c r="A159" s="4" t="s">
        <v>125</v>
      </c>
      <c r="B159" s="4" t="s">
        <v>170</v>
      </c>
      <c r="C159" s="5">
        <v>5125</v>
      </c>
      <c r="D159" s="6">
        <v>8857.01</v>
      </c>
    </row>
    <row r="160" spans="1:4" ht="15.95" customHeight="1" x14ac:dyDescent="0.25">
      <c r="A160" s="4" t="s">
        <v>125</v>
      </c>
      <c r="B160" s="4" t="s">
        <v>171</v>
      </c>
      <c r="C160" s="5">
        <v>5127</v>
      </c>
      <c r="D160" s="6">
        <v>7431.69</v>
      </c>
    </row>
    <row r="161" spans="1:4" ht="15.95" customHeight="1" x14ac:dyDescent="0.25">
      <c r="A161" s="4" t="s">
        <v>125</v>
      </c>
      <c r="B161" s="4" t="s">
        <v>172</v>
      </c>
      <c r="C161" s="5">
        <v>5129</v>
      </c>
      <c r="D161" s="6">
        <v>6871.74</v>
      </c>
    </row>
    <row r="162" spans="1:4" ht="15.95" customHeight="1" x14ac:dyDescent="0.25">
      <c r="A162" s="4" t="s">
        <v>125</v>
      </c>
      <c r="B162" s="4" t="s">
        <v>173</v>
      </c>
      <c r="C162" s="5">
        <v>5131</v>
      </c>
      <c r="D162" s="6">
        <v>8371.09</v>
      </c>
    </row>
    <row r="163" spans="1:4" ht="15.95" customHeight="1" x14ac:dyDescent="0.25">
      <c r="A163" s="4" t="s">
        <v>125</v>
      </c>
      <c r="B163" s="4" t="s">
        <v>174</v>
      </c>
      <c r="C163" s="5">
        <v>5133</v>
      </c>
      <c r="D163" s="6">
        <v>9018.02</v>
      </c>
    </row>
    <row r="164" spans="1:4" ht="15.95" customHeight="1" x14ac:dyDescent="0.25">
      <c r="A164" s="4" t="s">
        <v>125</v>
      </c>
      <c r="B164" s="4" t="s">
        <v>175</v>
      </c>
      <c r="C164" s="5">
        <v>5135</v>
      </c>
      <c r="D164" s="6">
        <v>8341.2900000000009</v>
      </c>
    </row>
    <row r="165" spans="1:4" ht="15.95" customHeight="1" x14ac:dyDescent="0.25">
      <c r="A165" s="4" t="s">
        <v>125</v>
      </c>
      <c r="B165" s="4" t="s">
        <v>176</v>
      </c>
      <c r="C165" s="5">
        <v>5123</v>
      </c>
      <c r="D165" s="6">
        <v>8494.98</v>
      </c>
    </row>
    <row r="166" spans="1:4" ht="15.95" customHeight="1" x14ac:dyDescent="0.25">
      <c r="A166" s="4" t="s">
        <v>125</v>
      </c>
      <c r="B166" s="4" t="s">
        <v>177</v>
      </c>
      <c r="C166" s="5">
        <v>5137</v>
      </c>
      <c r="D166" s="6">
        <v>7886.43</v>
      </c>
    </row>
    <row r="167" spans="1:4" ht="15.95" customHeight="1" x14ac:dyDescent="0.25">
      <c r="A167" s="4" t="s">
        <v>125</v>
      </c>
      <c r="B167" s="4" t="s">
        <v>178</v>
      </c>
      <c r="C167" s="5">
        <v>5139</v>
      </c>
      <c r="D167" s="6">
        <v>8040.47</v>
      </c>
    </row>
    <row r="168" spans="1:4" ht="15.95" customHeight="1" x14ac:dyDescent="0.25">
      <c r="A168" s="4" t="s">
        <v>125</v>
      </c>
      <c r="B168" s="4" t="s">
        <v>179</v>
      </c>
      <c r="C168" s="5">
        <v>5141</v>
      </c>
      <c r="D168" s="6">
        <v>7454.42</v>
      </c>
    </row>
    <row r="169" spans="1:4" ht="15.95" customHeight="1" x14ac:dyDescent="0.25">
      <c r="A169" s="4" t="s">
        <v>125</v>
      </c>
      <c r="B169" s="4" t="s">
        <v>122</v>
      </c>
      <c r="C169" s="5">
        <v>5143</v>
      </c>
      <c r="D169" s="6">
        <v>7650.42</v>
      </c>
    </row>
    <row r="170" spans="1:4" ht="15.95" customHeight="1" x14ac:dyDescent="0.25">
      <c r="A170" s="4" t="s">
        <v>125</v>
      </c>
      <c r="B170" s="4" t="s">
        <v>180</v>
      </c>
      <c r="C170" s="5">
        <v>5145</v>
      </c>
      <c r="D170" s="6">
        <v>8198.93</v>
      </c>
    </row>
    <row r="171" spans="1:4" ht="15.95" customHeight="1" x14ac:dyDescent="0.25">
      <c r="A171" s="4" t="s">
        <v>125</v>
      </c>
      <c r="B171" s="4" t="s">
        <v>181</v>
      </c>
      <c r="C171" s="5">
        <v>5147</v>
      </c>
      <c r="D171" s="6">
        <v>9305.06</v>
      </c>
    </row>
    <row r="172" spans="1:4" ht="15.95" customHeight="1" x14ac:dyDescent="0.25">
      <c r="A172" s="4" t="s">
        <v>125</v>
      </c>
      <c r="B172" s="4" t="s">
        <v>182</v>
      </c>
      <c r="C172" s="5">
        <v>5149</v>
      </c>
      <c r="D172" s="6">
        <v>8765.51</v>
      </c>
    </row>
    <row r="173" spans="1:4" ht="15.95" customHeight="1" x14ac:dyDescent="0.25">
      <c r="A173" s="4" t="s">
        <v>183</v>
      </c>
      <c r="B173" s="4" t="s">
        <v>31</v>
      </c>
      <c r="C173" s="5" t="s">
        <v>29</v>
      </c>
      <c r="D173" s="6">
        <v>8622.82</v>
      </c>
    </row>
    <row r="174" spans="1:4" ht="15.95" customHeight="1" x14ac:dyDescent="0.25">
      <c r="A174" s="4" t="s">
        <v>183</v>
      </c>
      <c r="B174" s="4" t="s">
        <v>184</v>
      </c>
      <c r="C174" s="5">
        <v>4001</v>
      </c>
      <c r="D174" s="6">
        <v>9471.9599999999991</v>
      </c>
    </row>
    <row r="175" spans="1:4" ht="15.95" customHeight="1" x14ac:dyDescent="0.25">
      <c r="A175" s="4" t="s">
        <v>183</v>
      </c>
      <c r="B175" s="4" t="s">
        <v>185</v>
      </c>
      <c r="C175" s="5">
        <v>4003</v>
      </c>
      <c r="D175" s="6">
        <v>7861.03</v>
      </c>
    </row>
    <row r="176" spans="1:4" ht="15.95" customHeight="1" x14ac:dyDescent="0.25">
      <c r="A176" s="4" t="s">
        <v>183</v>
      </c>
      <c r="B176" s="4" t="s">
        <v>186</v>
      </c>
      <c r="C176" s="5">
        <v>4005</v>
      </c>
      <c r="D176" s="6">
        <v>8596.07</v>
      </c>
    </row>
    <row r="177" spans="1:4" ht="15.95" customHeight="1" x14ac:dyDescent="0.25">
      <c r="A177" s="4" t="s">
        <v>183</v>
      </c>
      <c r="B177" s="4" t="s">
        <v>187</v>
      </c>
      <c r="C177" s="5">
        <v>4007</v>
      </c>
      <c r="D177" s="6">
        <v>8908.2099999999991</v>
      </c>
    </row>
    <row r="178" spans="1:4" ht="15.95" customHeight="1" x14ac:dyDescent="0.25">
      <c r="A178" s="4" t="s">
        <v>183</v>
      </c>
      <c r="B178" s="4" t="s">
        <v>188</v>
      </c>
      <c r="C178" s="5">
        <v>4009</v>
      </c>
      <c r="D178" s="6">
        <v>7420.59</v>
      </c>
    </row>
    <row r="179" spans="1:4" ht="15.95" customHeight="1" x14ac:dyDescent="0.25">
      <c r="A179" s="4" t="s">
        <v>183</v>
      </c>
      <c r="B179" s="4" t="s">
        <v>189</v>
      </c>
      <c r="C179" s="5">
        <v>4011</v>
      </c>
      <c r="D179" s="6">
        <v>6026.4</v>
      </c>
    </row>
    <row r="180" spans="1:4" ht="15.95" customHeight="1" x14ac:dyDescent="0.25">
      <c r="A180" s="4" t="s">
        <v>183</v>
      </c>
      <c r="B180" s="4" t="s">
        <v>190</v>
      </c>
      <c r="C180" s="5">
        <v>4012</v>
      </c>
      <c r="D180" s="6">
        <v>8932.27</v>
      </c>
    </row>
    <row r="181" spans="1:4" ht="15.95" customHeight="1" x14ac:dyDescent="0.25">
      <c r="A181" s="4" t="s">
        <v>183</v>
      </c>
      <c r="B181" s="4" t="s">
        <v>191</v>
      </c>
      <c r="C181" s="5">
        <v>4013</v>
      </c>
      <c r="D181" s="6">
        <v>9022.76</v>
      </c>
    </row>
    <row r="182" spans="1:4" ht="15.95" customHeight="1" x14ac:dyDescent="0.25">
      <c r="A182" s="4" t="s">
        <v>183</v>
      </c>
      <c r="B182" s="4" t="s">
        <v>192</v>
      </c>
      <c r="C182" s="5">
        <v>4015</v>
      </c>
      <c r="D182" s="6">
        <v>8375.49</v>
      </c>
    </row>
    <row r="183" spans="1:4" ht="15.95" customHeight="1" x14ac:dyDescent="0.25">
      <c r="A183" s="4" t="s">
        <v>183</v>
      </c>
      <c r="B183" s="4" t="s">
        <v>193</v>
      </c>
      <c r="C183" s="5">
        <v>4017</v>
      </c>
      <c r="D183" s="6">
        <v>8912.25</v>
      </c>
    </row>
    <row r="184" spans="1:4" ht="15.95" customHeight="1" x14ac:dyDescent="0.25">
      <c r="A184" s="4" t="s">
        <v>183</v>
      </c>
      <c r="B184" s="4" t="s">
        <v>194</v>
      </c>
      <c r="C184" s="5">
        <v>4019</v>
      </c>
      <c r="D184" s="6">
        <v>7795.61</v>
      </c>
    </row>
    <row r="185" spans="1:4" ht="15.95" customHeight="1" x14ac:dyDescent="0.25">
      <c r="A185" s="4" t="s">
        <v>183</v>
      </c>
      <c r="B185" s="4" t="s">
        <v>195</v>
      </c>
      <c r="C185" s="5">
        <v>4021</v>
      </c>
      <c r="D185" s="6">
        <v>8935.4</v>
      </c>
    </row>
    <row r="186" spans="1:4" ht="15.95" customHeight="1" x14ac:dyDescent="0.25">
      <c r="A186" s="4" t="s">
        <v>183</v>
      </c>
      <c r="B186" s="4" t="s">
        <v>196</v>
      </c>
      <c r="C186" s="5">
        <v>4023</v>
      </c>
      <c r="D186" s="6">
        <v>5941.74</v>
      </c>
    </row>
    <row r="187" spans="1:4" ht="15.95" customHeight="1" x14ac:dyDescent="0.25">
      <c r="A187" s="4" t="s">
        <v>183</v>
      </c>
      <c r="B187" s="4" t="s">
        <v>197</v>
      </c>
      <c r="C187" s="5">
        <v>4025</v>
      </c>
      <c r="D187" s="6">
        <v>7693.84</v>
      </c>
    </row>
    <row r="188" spans="1:4" ht="15.95" customHeight="1" x14ac:dyDescent="0.25">
      <c r="A188" s="4" t="s">
        <v>183</v>
      </c>
      <c r="B188" s="4" t="s">
        <v>198</v>
      </c>
      <c r="C188" s="5">
        <v>4027</v>
      </c>
      <c r="D188" s="6">
        <v>9156.64</v>
      </c>
    </row>
    <row r="189" spans="1:4" ht="15.95" customHeight="1" x14ac:dyDescent="0.25">
      <c r="A189" s="4" t="s">
        <v>199</v>
      </c>
      <c r="B189" s="4" t="s">
        <v>31</v>
      </c>
      <c r="C189" s="5" t="s">
        <v>29</v>
      </c>
      <c r="D189" s="6">
        <v>10375.77</v>
      </c>
    </row>
    <row r="190" spans="1:4" ht="15.95" customHeight="1" x14ac:dyDescent="0.25">
      <c r="A190" s="4" t="s">
        <v>199</v>
      </c>
      <c r="B190" s="4" t="s">
        <v>200</v>
      </c>
      <c r="C190" s="5">
        <v>6001</v>
      </c>
      <c r="D190" s="6">
        <v>10826.99</v>
      </c>
    </row>
    <row r="191" spans="1:4" ht="15.95" customHeight="1" x14ac:dyDescent="0.25">
      <c r="A191" s="4" t="s">
        <v>199</v>
      </c>
      <c r="B191" s="4" t="s">
        <v>201</v>
      </c>
      <c r="C191" s="5">
        <v>6003</v>
      </c>
      <c r="D191" s="6">
        <v>6361.9</v>
      </c>
    </row>
    <row r="192" spans="1:4" ht="15.95" customHeight="1" x14ac:dyDescent="0.25">
      <c r="A192" s="4" t="s">
        <v>199</v>
      </c>
      <c r="B192" s="4" t="s">
        <v>202</v>
      </c>
      <c r="C192" s="5">
        <v>6005</v>
      </c>
      <c r="D192" s="6">
        <v>8699.31</v>
      </c>
    </row>
    <row r="193" spans="1:4" ht="15.95" customHeight="1" x14ac:dyDescent="0.25">
      <c r="A193" s="4" t="s">
        <v>199</v>
      </c>
      <c r="B193" s="4" t="s">
        <v>203</v>
      </c>
      <c r="C193" s="5">
        <v>6007</v>
      </c>
      <c r="D193" s="6">
        <v>9308.8700000000008</v>
      </c>
    </row>
    <row r="194" spans="1:4" ht="15.95" customHeight="1" x14ac:dyDescent="0.25">
      <c r="A194" s="4" t="s">
        <v>199</v>
      </c>
      <c r="B194" s="4" t="s">
        <v>204</v>
      </c>
      <c r="C194" s="5">
        <v>6009</v>
      </c>
      <c r="D194" s="6">
        <v>8425.58</v>
      </c>
    </row>
    <row r="195" spans="1:4" ht="15.95" customHeight="1" x14ac:dyDescent="0.25">
      <c r="A195" s="4" t="s">
        <v>199</v>
      </c>
      <c r="B195" s="4" t="s">
        <v>205</v>
      </c>
      <c r="C195" s="5">
        <v>6011</v>
      </c>
      <c r="D195" s="6">
        <v>9289.14</v>
      </c>
    </row>
    <row r="196" spans="1:4" ht="15.95" customHeight="1" x14ac:dyDescent="0.25">
      <c r="A196" s="4" t="s">
        <v>199</v>
      </c>
      <c r="B196" s="4" t="s">
        <v>206</v>
      </c>
      <c r="C196" s="5">
        <v>6013</v>
      </c>
      <c r="D196" s="6">
        <v>10304.85</v>
      </c>
    </row>
    <row r="197" spans="1:4" ht="15.95" customHeight="1" x14ac:dyDescent="0.25">
      <c r="A197" s="4" t="s">
        <v>199</v>
      </c>
      <c r="B197" s="4" t="s">
        <v>207</v>
      </c>
      <c r="C197" s="5">
        <v>6015</v>
      </c>
      <c r="D197" s="6">
        <v>8114.33</v>
      </c>
    </row>
    <row r="198" spans="1:4" ht="15.95" customHeight="1" x14ac:dyDescent="0.25">
      <c r="A198" s="4" t="s">
        <v>199</v>
      </c>
      <c r="B198" s="4" t="s">
        <v>208</v>
      </c>
      <c r="C198" s="5">
        <v>6017</v>
      </c>
      <c r="D198" s="6">
        <v>8929.41</v>
      </c>
    </row>
    <row r="199" spans="1:4" ht="15.95" customHeight="1" x14ac:dyDescent="0.25">
      <c r="A199" s="4" t="s">
        <v>199</v>
      </c>
      <c r="B199" s="4" t="s">
        <v>209</v>
      </c>
      <c r="C199" s="5">
        <v>6019</v>
      </c>
      <c r="D199" s="6">
        <v>9981.83</v>
      </c>
    </row>
    <row r="200" spans="1:4" ht="15.95" customHeight="1" x14ac:dyDescent="0.25">
      <c r="A200" s="4" t="s">
        <v>199</v>
      </c>
      <c r="B200" s="4" t="s">
        <v>210</v>
      </c>
      <c r="C200" s="5">
        <v>6021</v>
      </c>
      <c r="D200" s="6">
        <v>9165.59</v>
      </c>
    </row>
    <row r="201" spans="1:4" ht="15.95" customHeight="1" x14ac:dyDescent="0.25">
      <c r="A201" s="4" t="s">
        <v>199</v>
      </c>
      <c r="B201" s="4" t="s">
        <v>211</v>
      </c>
      <c r="C201" s="5">
        <v>6023</v>
      </c>
      <c r="D201" s="6">
        <v>7644.88</v>
      </c>
    </row>
    <row r="202" spans="1:4" ht="15.95" customHeight="1" x14ac:dyDescent="0.25">
      <c r="A202" s="4" t="s">
        <v>199</v>
      </c>
      <c r="B202" s="4" t="s">
        <v>212</v>
      </c>
      <c r="C202" s="5">
        <v>6025</v>
      </c>
      <c r="D202" s="6">
        <v>10033.26</v>
      </c>
    </row>
    <row r="203" spans="1:4" ht="15.95" customHeight="1" x14ac:dyDescent="0.25">
      <c r="A203" s="4" t="s">
        <v>199</v>
      </c>
      <c r="B203" s="4" t="s">
        <v>213</v>
      </c>
      <c r="C203" s="5">
        <v>6027</v>
      </c>
      <c r="D203" s="6">
        <v>10429.299999999999</v>
      </c>
    </row>
    <row r="204" spans="1:4" ht="15.95" customHeight="1" x14ac:dyDescent="0.25">
      <c r="A204" s="4" t="s">
        <v>199</v>
      </c>
      <c r="B204" s="4" t="s">
        <v>214</v>
      </c>
      <c r="C204" s="5">
        <v>6029</v>
      </c>
      <c r="D204" s="6">
        <v>10691.78</v>
      </c>
    </row>
    <row r="205" spans="1:4" ht="15.95" customHeight="1" x14ac:dyDescent="0.25">
      <c r="A205" s="4" t="s">
        <v>199</v>
      </c>
      <c r="B205" s="4" t="s">
        <v>215</v>
      </c>
      <c r="C205" s="5">
        <v>6031</v>
      </c>
      <c r="D205" s="6">
        <v>9489.1</v>
      </c>
    </row>
    <row r="206" spans="1:4" ht="15.95" customHeight="1" x14ac:dyDescent="0.25">
      <c r="A206" s="4" t="s">
        <v>199</v>
      </c>
      <c r="B206" s="4" t="s">
        <v>216</v>
      </c>
      <c r="C206" s="5">
        <v>6033</v>
      </c>
      <c r="D206" s="6">
        <v>9893.7099999999991</v>
      </c>
    </row>
    <row r="207" spans="1:4" ht="15.95" customHeight="1" x14ac:dyDescent="0.25">
      <c r="A207" s="4" t="s">
        <v>199</v>
      </c>
      <c r="B207" s="4" t="s">
        <v>217</v>
      </c>
      <c r="C207" s="5">
        <v>6035</v>
      </c>
      <c r="D207" s="6">
        <v>8329.34</v>
      </c>
    </row>
    <row r="208" spans="1:4" ht="15.95" customHeight="1" x14ac:dyDescent="0.25">
      <c r="A208" s="4" t="s">
        <v>199</v>
      </c>
      <c r="B208" s="4" t="s">
        <v>218</v>
      </c>
      <c r="C208" s="5">
        <v>6037</v>
      </c>
      <c r="D208" s="6">
        <v>13148.85</v>
      </c>
    </row>
    <row r="209" spans="1:4" ht="15.95" customHeight="1" x14ac:dyDescent="0.25">
      <c r="A209" s="4" t="s">
        <v>199</v>
      </c>
      <c r="B209" s="4" t="s">
        <v>219</v>
      </c>
      <c r="C209" s="5">
        <v>6039</v>
      </c>
      <c r="D209" s="6">
        <v>8478.7000000000007</v>
      </c>
    </row>
    <row r="210" spans="1:4" ht="15.95" customHeight="1" x14ac:dyDescent="0.25">
      <c r="A210" s="4" t="s">
        <v>199</v>
      </c>
      <c r="B210" s="4" t="s">
        <v>220</v>
      </c>
      <c r="C210" s="5">
        <v>6041</v>
      </c>
      <c r="D210" s="6">
        <v>9507.5300000000007</v>
      </c>
    </row>
    <row r="211" spans="1:4" ht="15.95" customHeight="1" x14ac:dyDescent="0.25">
      <c r="A211" s="4" t="s">
        <v>199</v>
      </c>
      <c r="B211" s="4" t="s">
        <v>221</v>
      </c>
      <c r="C211" s="5">
        <v>6043</v>
      </c>
      <c r="D211" s="6">
        <v>8871.3799999999992</v>
      </c>
    </row>
    <row r="212" spans="1:4" ht="15.95" customHeight="1" x14ac:dyDescent="0.25">
      <c r="A212" s="4" t="s">
        <v>199</v>
      </c>
      <c r="B212" s="4" t="s">
        <v>222</v>
      </c>
      <c r="C212" s="5">
        <v>6045</v>
      </c>
      <c r="D212" s="6">
        <v>8077.86</v>
      </c>
    </row>
    <row r="213" spans="1:4" ht="15.95" customHeight="1" x14ac:dyDescent="0.25">
      <c r="A213" s="4" t="s">
        <v>199</v>
      </c>
      <c r="B213" s="4" t="s">
        <v>223</v>
      </c>
      <c r="C213" s="5">
        <v>6047</v>
      </c>
      <c r="D213" s="6">
        <v>9855.77</v>
      </c>
    </row>
    <row r="214" spans="1:4" ht="15.95" customHeight="1" x14ac:dyDescent="0.25">
      <c r="A214" s="4" t="s">
        <v>199</v>
      </c>
      <c r="B214" s="4" t="s">
        <v>224</v>
      </c>
      <c r="C214" s="5">
        <v>6049</v>
      </c>
      <c r="D214" s="6">
        <v>7202.92</v>
      </c>
    </row>
    <row r="215" spans="1:4" ht="15.95" customHeight="1" x14ac:dyDescent="0.25">
      <c r="A215" s="4" t="s">
        <v>199</v>
      </c>
      <c r="B215" s="4" t="s">
        <v>225</v>
      </c>
      <c r="C215" s="5">
        <v>6051</v>
      </c>
      <c r="D215" s="6">
        <v>9229.67</v>
      </c>
    </row>
    <row r="216" spans="1:4" ht="15.95" customHeight="1" x14ac:dyDescent="0.25">
      <c r="A216" s="4" t="s">
        <v>199</v>
      </c>
      <c r="B216" s="4" t="s">
        <v>226</v>
      </c>
      <c r="C216" s="5">
        <v>6053</v>
      </c>
      <c r="D216" s="6">
        <v>9227.6</v>
      </c>
    </row>
    <row r="217" spans="1:4" ht="15.95" customHeight="1" x14ac:dyDescent="0.25">
      <c r="A217" s="4" t="s">
        <v>199</v>
      </c>
      <c r="B217" s="4" t="s">
        <v>227</v>
      </c>
      <c r="C217" s="5">
        <v>6055</v>
      </c>
      <c r="D217" s="6">
        <v>9562.81</v>
      </c>
    </row>
    <row r="218" spans="1:4" ht="15.95" customHeight="1" x14ac:dyDescent="0.25">
      <c r="A218" s="4" t="s">
        <v>199</v>
      </c>
      <c r="B218" s="4" t="s">
        <v>161</v>
      </c>
      <c r="C218" s="5">
        <v>6057</v>
      </c>
      <c r="D218" s="6">
        <v>7779.2</v>
      </c>
    </row>
    <row r="219" spans="1:4" ht="15.95" customHeight="1" x14ac:dyDescent="0.25">
      <c r="A219" s="4" t="s">
        <v>199</v>
      </c>
      <c r="B219" s="4" t="s">
        <v>228</v>
      </c>
      <c r="C219" s="5">
        <v>6059</v>
      </c>
      <c r="D219" s="6">
        <v>10879.67</v>
      </c>
    </row>
    <row r="220" spans="1:4" ht="15.95" customHeight="1" x14ac:dyDescent="0.25">
      <c r="A220" s="4" t="s">
        <v>199</v>
      </c>
      <c r="B220" s="4" t="s">
        <v>229</v>
      </c>
      <c r="C220" s="5">
        <v>6061</v>
      </c>
      <c r="D220" s="6">
        <v>8741.83</v>
      </c>
    </row>
    <row r="221" spans="1:4" ht="15.95" customHeight="1" x14ac:dyDescent="0.25">
      <c r="A221" s="4" t="s">
        <v>199</v>
      </c>
      <c r="B221" s="4" t="s">
        <v>230</v>
      </c>
      <c r="C221" s="5">
        <v>6063</v>
      </c>
      <c r="D221" s="6">
        <v>8220.19</v>
      </c>
    </row>
    <row r="222" spans="1:4" ht="15.95" customHeight="1" x14ac:dyDescent="0.25">
      <c r="A222" s="4" t="s">
        <v>199</v>
      </c>
      <c r="B222" s="4" t="s">
        <v>231</v>
      </c>
      <c r="C222" s="5">
        <v>6065</v>
      </c>
      <c r="D222" s="6">
        <v>10170.42</v>
      </c>
    </row>
    <row r="223" spans="1:4" ht="15.95" customHeight="1" x14ac:dyDescent="0.25">
      <c r="A223" s="4" t="s">
        <v>199</v>
      </c>
      <c r="B223" s="4" t="s">
        <v>232</v>
      </c>
      <c r="C223" s="5">
        <v>6067</v>
      </c>
      <c r="D223" s="6">
        <v>9637.8700000000008</v>
      </c>
    </row>
    <row r="224" spans="1:4" ht="15.95" customHeight="1" x14ac:dyDescent="0.25">
      <c r="A224" s="4" t="s">
        <v>199</v>
      </c>
      <c r="B224" s="4" t="s">
        <v>233</v>
      </c>
      <c r="C224" s="5">
        <v>6069</v>
      </c>
      <c r="D224" s="6">
        <v>9482.3799999999992</v>
      </c>
    </row>
    <row r="225" spans="1:4" ht="15.95" customHeight="1" x14ac:dyDescent="0.25">
      <c r="A225" s="4" t="s">
        <v>199</v>
      </c>
      <c r="B225" s="4" t="s">
        <v>234</v>
      </c>
      <c r="C225" s="5">
        <v>6071</v>
      </c>
      <c r="D225" s="6">
        <v>10742.38</v>
      </c>
    </row>
    <row r="226" spans="1:4" ht="15.95" customHeight="1" x14ac:dyDescent="0.25">
      <c r="A226" s="4" t="s">
        <v>199</v>
      </c>
      <c r="B226" s="4" t="s">
        <v>235</v>
      </c>
      <c r="C226" s="5">
        <v>6073</v>
      </c>
      <c r="D226" s="6">
        <v>9720.42</v>
      </c>
    </row>
    <row r="227" spans="1:4" ht="15.95" customHeight="1" x14ac:dyDescent="0.25">
      <c r="A227" s="4" t="s">
        <v>199</v>
      </c>
      <c r="B227" s="4" t="s">
        <v>236</v>
      </c>
      <c r="C227" s="5">
        <v>6075</v>
      </c>
      <c r="D227" s="6">
        <v>10184.56</v>
      </c>
    </row>
    <row r="228" spans="1:4" ht="15.95" customHeight="1" x14ac:dyDescent="0.25">
      <c r="A228" s="4" t="s">
        <v>199</v>
      </c>
      <c r="B228" s="4" t="s">
        <v>237</v>
      </c>
      <c r="C228" s="5">
        <v>6077</v>
      </c>
      <c r="D228" s="6">
        <v>9690.69</v>
      </c>
    </row>
    <row r="229" spans="1:4" ht="15.95" customHeight="1" x14ac:dyDescent="0.25">
      <c r="A229" s="4" t="s">
        <v>199</v>
      </c>
      <c r="B229" s="4" t="s">
        <v>238</v>
      </c>
      <c r="C229" s="5">
        <v>6079</v>
      </c>
      <c r="D229" s="6">
        <v>7835.17</v>
      </c>
    </row>
    <row r="230" spans="1:4" ht="15.95" customHeight="1" x14ac:dyDescent="0.25">
      <c r="A230" s="4" t="s">
        <v>199</v>
      </c>
      <c r="B230" s="4" t="s">
        <v>239</v>
      </c>
      <c r="C230" s="5">
        <v>6081</v>
      </c>
      <c r="D230" s="6">
        <v>9134.5400000000009</v>
      </c>
    </row>
    <row r="231" spans="1:4" ht="15.95" customHeight="1" x14ac:dyDescent="0.25">
      <c r="A231" s="4" t="s">
        <v>199</v>
      </c>
      <c r="B231" s="4" t="s">
        <v>240</v>
      </c>
      <c r="C231" s="5">
        <v>6083</v>
      </c>
      <c r="D231" s="6">
        <v>8445.2800000000007</v>
      </c>
    </row>
    <row r="232" spans="1:4" ht="15.95" customHeight="1" x14ac:dyDescent="0.25">
      <c r="A232" s="4" t="s">
        <v>199</v>
      </c>
      <c r="B232" s="4" t="s">
        <v>241</v>
      </c>
      <c r="C232" s="5">
        <v>6085</v>
      </c>
      <c r="D232" s="6">
        <v>10004.16</v>
      </c>
    </row>
    <row r="233" spans="1:4" ht="15.95" customHeight="1" x14ac:dyDescent="0.25">
      <c r="A233" s="4" t="s">
        <v>199</v>
      </c>
      <c r="B233" s="4" t="s">
        <v>196</v>
      </c>
      <c r="C233" s="5">
        <v>6087</v>
      </c>
      <c r="D233" s="6">
        <v>8765.82</v>
      </c>
    </row>
    <row r="234" spans="1:4" ht="15.95" customHeight="1" x14ac:dyDescent="0.25">
      <c r="A234" s="4" t="s">
        <v>199</v>
      </c>
      <c r="B234" s="4" t="s">
        <v>242</v>
      </c>
      <c r="C234" s="5">
        <v>6089</v>
      </c>
      <c r="D234" s="6">
        <v>9000.7900000000009</v>
      </c>
    </row>
    <row r="235" spans="1:4" ht="15.95" customHeight="1" x14ac:dyDescent="0.25">
      <c r="A235" s="4" t="s">
        <v>199</v>
      </c>
      <c r="B235" s="4" t="s">
        <v>243</v>
      </c>
      <c r="C235" s="5">
        <v>6091</v>
      </c>
      <c r="D235" s="6">
        <v>8521.02</v>
      </c>
    </row>
    <row r="236" spans="1:4" ht="15.95" customHeight="1" x14ac:dyDescent="0.25">
      <c r="A236" s="4" t="s">
        <v>199</v>
      </c>
      <c r="B236" s="4" t="s">
        <v>244</v>
      </c>
      <c r="C236" s="5">
        <v>6093</v>
      </c>
      <c r="D236" s="6">
        <v>7591.34</v>
      </c>
    </row>
    <row r="237" spans="1:4" ht="15.95" customHeight="1" x14ac:dyDescent="0.25">
      <c r="A237" s="4" t="s">
        <v>199</v>
      </c>
      <c r="B237" s="4" t="s">
        <v>245</v>
      </c>
      <c r="C237" s="5">
        <v>6095</v>
      </c>
      <c r="D237" s="6">
        <v>8958.81</v>
      </c>
    </row>
    <row r="238" spans="1:4" ht="15.95" customHeight="1" x14ac:dyDescent="0.25">
      <c r="A238" s="4" t="s">
        <v>199</v>
      </c>
      <c r="B238" s="4" t="s">
        <v>246</v>
      </c>
      <c r="C238" s="5">
        <v>6097</v>
      </c>
      <c r="D238" s="6">
        <v>9256.32</v>
      </c>
    </row>
    <row r="239" spans="1:4" ht="15.95" customHeight="1" x14ac:dyDescent="0.25">
      <c r="A239" s="4" t="s">
        <v>199</v>
      </c>
      <c r="B239" s="4" t="s">
        <v>247</v>
      </c>
      <c r="C239" s="5">
        <v>6099</v>
      </c>
      <c r="D239" s="6">
        <v>9918.2900000000009</v>
      </c>
    </row>
    <row r="240" spans="1:4" ht="15.95" customHeight="1" x14ac:dyDescent="0.25">
      <c r="A240" s="4" t="s">
        <v>199</v>
      </c>
      <c r="B240" s="4" t="s">
        <v>248</v>
      </c>
      <c r="C240" s="5">
        <v>6101</v>
      </c>
      <c r="D240" s="6">
        <v>9008.51</v>
      </c>
    </row>
    <row r="241" spans="1:4" ht="15.95" customHeight="1" x14ac:dyDescent="0.25">
      <c r="A241" s="4" t="s">
        <v>199</v>
      </c>
      <c r="B241" s="4" t="s">
        <v>249</v>
      </c>
      <c r="C241" s="5">
        <v>6103</v>
      </c>
      <c r="D241" s="6">
        <v>7944.62</v>
      </c>
    </row>
    <row r="242" spans="1:4" ht="15.95" customHeight="1" x14ac:dyDescent="0.25">
      <c r="A242" s="4" t="s">
        <v>199</v>
      </c>
      <c r="B242" s="4" t="s">
        <v>250</v>
      </c>
      <c r="C242" s="5">
        <v>6105</v>
      </c>
      <c r="D242" s="6">
        <v>8292.16</v>
      </c>
    </row>
    <row r="243" spans="1:4" ht="15.95" customHeight="1" x14ac:dyDescent="0.25">
      <c r="A243" s="4" t="s">
        <v>199</v>
      </c>
      <c r="B243" s="4" t="s">
        <v>251</v>
      </c>
      <c r="C243" s="5">
        <v>6107</v>
      </c>
      <c r="D243" s="6">
        <v>9025.39</v>
      </c>
    </row>
    <row r="244" spans="1:4" ht="15.95" customHeight="1" x14ac:dyDescent="0.25">
      <c r="A244" s="4" t="s">
        <v>199</v>
      </c>
      <c r="B244" s="4" t="s">
        <v>252</v>
      </c>
      <c r="C244" s="5">
        <v>6109</v>
      </c>
      <c r="D244" s="6">
        <v>9108.7999999999993</v>
      </c>
    </row>
    <row r="245" spans="1:4" ht="15.95" customHeight="1" x14ac:dyDescent="0.25">
      <c r="A245" s="4" t="s">
        <v>199</v>
      </c>
      <c r="B245" s="4" t="s">
        <v>253</v>
      </c>
      <c r="C245" s="5">
        <v>6111</v>
      </c>
      <c r="D245" s="6">
        <v>10234.15</v>
      </c>
    </row>
    <row r="246" spans="1:4" ht="15.95" customHeight="1" x14ac:dyDescent="0.25">
      <c r="A246" s="4" t="s">
        <v>199</v>
      </c>
      <c r="B246" s="4" t="s">
        <v>254</v>
      </c>
      <c r="C246" s="5">
        <v>6113</v>
      </c>
      <c r="D246" s="6">
        <v>8067.26</v>
      </c>
    </row>
    <row r="247" spans="1:4" ht="15.95" customHeight="1" x14ac:dyDescent="0.25">
      <c r="A247" s="4" t="s">
        <v>199</v>
      </c>
      <c r="B247" s="4" t="s">
        <v>255</v>
      </c>
      <c r="C247" s="5">
        <v>6115</v>
      </c>
      <c r="D247" s="6">
        <v>8932.65</v>
      </c>
    </row>
    <row r="248" spans="1:4" ht="15.95" customHeight="1" x14ac:dyDescent="0.25">
      <c r="A248" s="4" t="s">
        <v>256</v>
      </c>
      <c r="B248" s="4" t="s">
        <v>31</v>
      </c>
      <c r="C248" s="5" t="s">
        <v>29</v>
      </c>
      <c r="D248" s="6">
        <v>8020.22</v>
      </c>
    </row>
    <row r="249" spans="1:4" ht="15.95" customHeight="1" x14ac:dyDescent="0.25">
      <c r="A249" s="4" t="s">
        <v>256</v>
      </c>
      <c r="B249" s="4" t="s">
        <v>257</v>
      </c>
      <c r="C249" s="5">
        <v>8001</v>
      </c>
      <c r="D249" s="6">
        <v>9391.6</v>
      </c>
    </row>
    <row r="250" spans="1:4" ht="15.95" customHeight="1" x14ac:dyDescent="0.25">
      <c r="A250" s="4" t="s">
        <v>256</v>
      </c>
      <c r="B250" s="4" t="s">
        <v>258</v>
      </c>
      <c r="C250" s="5">
        <v>8003</v>
      </c>
      <c r="D250" s="6">
        <v>7233.53</v>
      </c>
    </row>
    <row r="251" spans="1:4" ht="15.95" customHeight="1" x14ac:dyDescent="0.25">
      <c r="A251" s="4" t="s">
        <v>256</v>
      </c>
      <c r="B251" s="4" t="s">
        <v>259</v>
      </c>
      <c r="C251" s="5">
        <v>8005</v>
      </c>
      <c r="D251" s="6">
        <v>8918.99</v>
      </c>
    </row>
    <row r="252" spans="1:4" ht="15.95" customHeight="1" x14ac:dyDescent="0.25">
      <c r="A252" s="4" t="s">
        <v>256</v>
      </c>
      <c r="B252" s="4" t="s">
        <v>260</v>
      </c>
      <c r="C252" s="5">
        <v>8007</v>
      </c>
      <c r="D252" s="6">
        <v>6844.65</v>
      </c>
    </row>
    <row r="253" spans="1:4" ht="15.95" customHeight="1" x14ac:dyDescent="0.25">
      <c r="A253" s="4" t="s">
        <v>256</v>
      </c>
      <c r="B253" s="4" t="s">
        <v>261</v>
      </c>
      <c r="C253" s="5">
        <v>8009</v>
      </c>
      <c r="D253" s="6">
        <v>9933.0400000000009</v>
      </c>
    </row>
    <row r="254" spans="1:4" ht="15.95" customHeight="1" x14ac:dyDescent="0.25">
      <c r="A254" s="4" t="s">
        <v>256</v>
      </c>
      <c r="B254" s="4" t="s">
        <v>262</v>
      </c>
      <c r="C254" s="5">
        <v>8011</v>
      </c>
      <c r="D254" s="6">
        <v>7327.33</v>
      </c>
    </row>
    <row r="255" spans="1:4" ht="15.95" customHeight="1" x14ac:dyDescent="0.25">
      <c r="A255" s="4" t="s">
        <v>256</v>
      </c>
      <c r="B255" s="4" t="s">
        <v>263</v>
      </c>
      <c r="C255" s="5">
        <v>8013</v>
      </c>
      <c r="D255" s="6">
        <v>7743.48</v>
      </c>
    </row>
    <row r="256" spans="1:4" ht="15.95" customHeight="1" x14ac:dyDescent="0.25">
      <c r="A256" s="4" t="s">
        <v>256</v>
      </c>
      <c r="B256" s="4" t="s">
        <v>264</v>
      </c>
      <c r="C256" s="5">
        <v>8014</v>
      </c>
      <c r="D256" s="6">
        <v>7281.53</v>
      </c>
    </row>
    <row r="257" spans="1:4" ht="15.95" customHeight="1" x14ac:dyDescent="0.25">
      <c r="A257" s="4" t="s">
        <v>256</v>
      </c>
      <c r="B257" s="4" t="s">
        <v>265</v>
      </c>
      <c r="C257" s="5">
        <v>8015</v>
      </c>
      <c r="D257" s="6">
        <v>7158.83</v>
      </c>
    </row>
    <row r="258" spans="1:4" ht="15.95" customHeight="1" x14ac:dyDescent="0.25">
      <c r="A258" s="4" t="s">
        <v>256</v>
      </c>
      <c r="B258" s="4" t="s">
        <v>266</v>
      </c>
      <c r="C258" s="5">
        <v>8017</v>
      </c>
      <c r="D258" s="6">
        <v>8581.7999999999993</v>
      </c>
    </row>
    <row r="259" spans="1:4" ht="15.95" customHeight="1" x14ac:dyDescent="0.25">
      <c r="A259" s="4" t="s">
        <v>256</v>
      </c>
      <c r="B259" s="4" t="s">
        <v>267</v>
      </c>
      <c r="C259" s="5">
        <v>8019</v>
      </c>
      <c r="D259" s="6">
        <v>5534.73</v>
      </c>
    </row>
    <row r="260" spans="1:4" ht="15.95" customHeight="1" x14ac:dyDescent="0.25">
      <c r="A260" s="4" t="s">
        <v>256</v>
      </c>
      <c r="B260" s="4" t="s">
        <v>268</v>
      </c>
      <c r="C260" s="5">
        <v>8021</v>
      </c>
      <c r="D260" s="6">
        <v>7694.45</v>
      </c>
    </row>
    <row r="261" spans="1:4" ht="15.95" customHeight="1" x14ac:dyDescent="0.25">
      <c r="A261" s="4" t="s">
        <v>256</v>
      </c>
      <c r="B261" s="4" t="s">
        <v>269</v>
      </c>
      <c r="C261" s="5">
        <v>8023</v>
      </c>
      <c r="D261" s="6">
        <v>5254.71</v>
      </c>
    </row>
    <row r="262" spans="1:4" ht="15.95" customHeight="1" x14ac:dyDescent="0.25">
      <c r="A262" s="4" t="s">
        <v>256</v>
      </c>
      <c r="B262" s="4" t="s">
        <v>270</v>
      </c>
      <c r="C262" s="5">
        <v>8025</v>
      </c>
      <c r="D262" s="6">
        <v>7437.32</v>
      </c>
    </row>
    <row r="263" spans="1:4" ht="15.95" customHeight="1" x14ac:dyDescent="0.25">
      <c r="A263" s="4" t="s">
        <v>256</v>
      </c>
      <c r="B263" s="4" t="s">
        <v>271</v>
      </c>
      <c r="C263" s="5">
        <v>8027</v>
      </c>
      <c r="D263" s="6">
        <v>5514.79</v>
      </c>
    </row>
    <row r="264" spans="1:4" ht="15.95" customHeight="1" x14ac:dyDescent="0.25">
      <c r="A264" s="4" t="s">
        <v>256</v>
      </c>
      <c r="B264" s="4" t="s">
        <v>272</v>
      </c>
      <c r="C264" s="5">
        <v>8029</v>
      </c>
      <c r="D264" s="6">
        <v>6025.56</v>
      </c>
    </row>
    <row r="265" spans="1:4" ht="15.95" customHeight="1" x14ac:dyDescent="0.25">
      <c r="A265" s="4" t="s">
        <v>256</v>
      </c>
      <c r="B265" s="4" t="s">
        <v>273</v>
      </c>
      <c r="C265" s="5">
        <v>8031</v>
      </c>
      <c r="D265" s="6">
        <v>9280.76</v>
      </c>
    </row>
    <row r="266" spans="1:4" ht="15.95" customHeight="1" x14ac:dyDescent="0.25">
      <c r="A266" s="4" t="s">
        <v>256</v>
      </c>
      <c r="B266" s="4" t="s">
        <v>274</v>
      </c>
      <c r="C266" s="5">
        <v>8033</v>
      </c>
      <c r="D266" s="6">
        <v>7624.41</v>
      </c>
    </row>
    <row r="267" spans="1:4" ht="15.95" customHeight="1" x14ac:dyDescent="0.25">
      <c r="A267" s="4" t="s">
        <v>256</v>
      </c>
      <c r="B267" s="4" t="s">
        <v>275</v>
      </c>
      <c r="C267" s="5">
        <v>8035</v>
      </c>
      <c r="D267" s="6">
        <v>8215.65</v>
      </c>
    </row>
    <row r="268" spans="1:4" ht="15.95" customHeight="1" x14ac:dyDescent="0.25">
      <c r="A268" s="4" t="s">
        <v>256</v>
      </c>
      <c r="B268" s="4" t="s">
        <v>276</v>
      </c>
      <c r="C268" s="5">
        <v>8037</v>
      </c>
      <c r="D268" s="6">
        <v>6844.21</v>
      </c>
    </row>
    <row r="269" spans="1:4" ht="15.95" customHeight="1" x14ac:dyDescent="0.25">
      <c r="A269" s="4" t="s">
        <v>256</v>
      </c>
      <c r="B269" s="4" t="s">
        <v>277</v>
      </c>
      <c r="C269" s="5">
        <v>8041</v>
      </c>
      <c r="D269" s="6">
        <v>7684.41</v>
      </c>
    </row>
    <row r="270" spans="1:4" ht="15.95" customHeight="1" x14ac:dyDescent="0.25">
      <c r="A270" s="4" t="s">
        <v>256</v>
      </c>
      <c r="B270" s="4" t="s">
        <v>278</v>
      </c>
      <c r="C270" s="5">
        <v>8039</v>
      </c>
      <c r="D270" s="6">
        <v>6772.88</v>
      </c>
    </row>
    <row r="271" spans="1:4" ht="15.95" customHeight="1" x14ac:dyDescent="0.25">
      <c r="A271" s="4" t="s">
        <v>256</v>
      </c>
      <c r="B271" s="4" t="s">
        <v>279</v>
      </c>
      <c r="C271" s="5">
        <v>8043</v>
      </c>
      <c r="D271" s="6">
        <v>7439.9</v>
      </c>
    </row>
    <row r="272" spans="1:4" ht="15.95" customHeight="1" x14ac:dyDescent="0.25">
      <c r="A272" s="4" t="s">
        <v>256</v>
      </c>
      <c r="B272" s="4" t="s">
        <v>280</v>
      </c>
      <c r="C272" s="5">
        <v>8045</v>
      </c>
      <c r="D272" s="6">
        <v>7711.27</v>
      </c>
    </row>
    <row r="273" spans="1:4" ht="15.95" customHeight="1" x14ac:dyDescent="0.25">
      <c r="A273" s="4" t="s">
        <v>256</v>
      </c>
      <c r="B273" s="4" t="s">
        <v>281</v>
      </c>
      <c r="C273" s="5">
        <v>8047</v>
      </c>
      <c r="D273" s="6">
        <v>6980.96</v>
      </c>
    </row>
    <row r="274" spans="1:4" ht="15.95" customHeight="1" x14ac:dyDescent="0.25">
      <c r="A274" s="4" t="s">
        <v>256</v>
      </c>
      <c r="B274" s="4" t="s">
        <v>282</v>
      </c>
      <c r="C274" s="5">
        <v>8049</v>
      </c>
      <c r="D274" s="6">
        <v>7943.35</v>
      </c>
    </row>
    <row r="275" spans="1:4" ht="15.95" customHeight="1" x14ac:dyDescent="0.25">
      <c r="A275" s="4" t="s">
        <v>256</v>
      </c>
      <c r="B275" s="4" t="s">
        <v>283</v>
      </c>
      <c r="C275" s="5">
        <v>8051</v>
      </c>
      <c r="D275" s="6">
        <v>6578.25</v>
      </c>
    </row>
    <row r="276" spans="1:4" ht="15.95" customHeight="1" x14ac:dyDescent="0.25">
      <c r="A276" s="4" t="s">
        <v>256</v>
      </c>
      <c r="B276" s="4" t="s">
        <v>284</v>
      </c>
      <c r="C276" s="5">
        <v>8053</v>
      </c>
      <c r="D276" s="6">
        <v>4377.3999999999996</v>
      </c>
    </row>
    <row r="277" spans="1:4" ht="15.95" customHeight="1" x14ac:dyDescent="0.25">
      <c r="A277" s="4" t="s">
        <v>256</v>
      </c>
      <c r="B277" s="4" t="s">
        <v>285</v>
      </c>
      <c r="C277" s="5">
        <v>8055</v>
      </c>
      <c r="D277" s="6">
        <v>6058.4</v>
      </c>
    </row>
    <row r="278" spans="1:4" ht="15.95" customHeight="1" x14ac:dyDescent="0.25">
      <c r="A278" s="4" t="s">
        <v>256</v>
      </c>
      <c r="B278" s="4" t="s">
        <v>93</v>
      </c>
      <c r="C278" s="5">
        <v>8057</v>
      </c>
      <c r="D278" s="6">
        <v>7956.32</v>
      </c>
    </row>
    <row r="279" spans="1:4" ht="15.95" customHeight="1" x14ac:dyDescent="0.25">
      <c r="A279" s="4" t="s">
        <v>256</v>
      </c>
      <c r="B279" s="4" t="s">
        <v>94</v>
      </c>
      <c r="C279" s="5">
        <v>8059</v>
      </c>
      <c r="D279" s="6">
        <v>8388.4599999999991</v>
      </c>
    </row>
    <row r="280" spans="1:4" ht="15.95" customHeight="1" x14ac:dyDescent="0.25">
      <c r="A280" s="4" t="s">
        <v>256</v>
      </c>
      <c r="B280" s="4" t="s">
        <v>286</v>
      </c>
      <c r="C280" s="5">
        <v>8061</v>
      </c>
      <c r="D280" s="6">
        <v>10356.74</v>
      </c>
    </row>
    <row r="281" spans="1:4" ht="15.95" customHeight="1" x14ac:dyDescent="0.25">
      <c r="A281" s="4" t="s">
        <v>256</v>
      </c>
      <c r="B281" s="4" t="s">
        <v>287</v>
      </c>
      <c r="C281" s="5">
        <v>8063</v>
      </c>
      <c r="D281" s="6">
        <v>9765.6</v>
      </c>
    </row>
    <row r="282" spans="1:4" ht="15.95" customHeight="1" x14ac:dyDescent="0.25">
      <c r="A282" s="4" t="s">
        <v>256</v>
      </c>
      <c r="B282" s="4" t="s">
        <v>288</v>
      </c>
      <c r="C282" s="5">
        <v>8067</v>
      </c>
      <c r="D282" s="6">
        <v>6977.24</v>
      </c>
    </row>
    <row r="283" spans="1:4" ht="15.95" customHeight="1" x14ac:dyDescent="0.25">
      <c r="A283" s="4" t="s">
        <v>256</v>
      </c>
      <c r="B283" s="4" t="s">
        <v>216</v>
      </c>
      <c r="C283" s="5">
        <v>8065</v>
      </c>
      <c r="D283" s="6">
        <v>8050.92</v>
      </c>
    </row>
    <row r="284" spans="1:4" ht="15.95" customHeight="1" x14ac:dyDescent="0.25">
      <c r="A284" s="4" t="s">
        <v>256</v>
      </c>
      <c r="B284" s="4" t="s">
        <v>289</v>
      </c>
      <c r="C284" s="5">
        <v>8069</v>
      </c>
      <c r="D284" s="6">
        <v>7454.57</v>
      </c>
    </row>
    <row r="285" spans="1:4" ht="15.95" customHeight="1" x14ac:dyDescent="0.25">
      <c r="A285" s="4" t="s">
        <v>256</v>
      </c>
      <c r="B285" s="4" t="s">
        <v>290</v>
      </c>
      <c r="C285" s="5">
        <v>8071</v>
      </c>
      <c r="D285" s="6">
        <v>7943.78</v>
      </c>
    </row>
    <row r="286" spans="1:4" ht="15.95" customHeight="1" x14ac:dyDescent="0.25">
      <c r="A286" s="4" t="s">
        <v>256</v>
      </c>
      <c r="B286" s="4" t="s">
        <v>155</v>
      </c>
      <c r="C286" s="5">
        <v>8073</v>
      </c>
      <c r="D286" s="6">
        <v>10331.99</v>
      </c>
    </row>
    <row r="287" spans="1:4" ht="15.95" customHeight="1" x14ac:dyDescent="0.25">
      <c r="A287" s="4" t="s">
        <v>256</v>
      </c>
      <c r="B287" s="4" t="s">
        <v>157</v>
      </c>
      <c r="C287" s="5">
        <v>8075</v>
      </c>
      <c r="D287" s="6">
        <v>8697.9500000000007</v>
      </c>
    </row>
    <row r="288" spans="1:4" ht="15.95" customHeight="1" x14ac:dyDescent="0.25">
      <c r="A288" s="4" t="s">
        <v>256</v>
      </c>
      <c r="B288" s="4" t="s">
        <v>291</v>
      </c>
      <c r="C288" s="5">
        <v>8077</v>
      </c>
      <c r="D288" s="6">
        <v>6606.84</v>
      </c>
    </row>
    <row r="289" spans="1:4" ht="15.95" customHeight="1" x14ac:dyDescent="0.25">
      <c r="A289" s="4" t="s">
        <v>256</v>
      </c>
      <c r="B289" s="4" t="s">
        <v>292</v>
      </c>
      <c r="C289" s="5">
        <v>8079</v>
      </c>
      <c r="D289" s="6">
        <v>5286.11</v>
      </c>
    </row>
    <row r="290" spans="1:4" ht="15.95" customHeight="1" x14ac:dyDescent="0.25">
      <c r="A290" s="4" t="s">
        <v>256</v>
      </c>
      <c r="B290" s="4" t="s">
        <v>293</v>
      </c>
      <c r="C290" s="5">
        <v>8081</v>
      </c>
      <c r="D290" s="6">
        <v>8916.99</v>
      </c>
    </row>
    <row r="291" spans="1:4" ht="15.95" customHeight="1" x14ac:dyDescent="0.25">
      <c r="A291" s="4" t="s">
        <v>256</v>
      </c>
      <c r="B291" s="4" t="s">
        <v>294</v>
      </c>
      <c r="C291" s="5">
        <v>8083</v>
      </c>
      <c r="D291" s="6">
        <v>6518.91</v>
      </c>
    </row>
    <row r="292" spans="1:4" ht="15.95" customHeight="1" x14ac:dyDescent="0.25">
      <c r="A292" s="4" t="s">
        <v>256</v>
      </c>
      <c r="B292" s="4" t="s">
        <v>295</v>
      </c>
      <c r="C292" s="5">
        <v>8085</v>
      </c>
      <c r="D292" s="6">
        <v>6667.56</v>
      </c>
    </row>
    <row r="293" spans="1:4" ht="15.95" customHeight="1" x14ac:dyDescent="0.25">
      <c r="A293" s="4" t="s">
        <v>256</v>
      </c>
      <c r="B293" s="4" t="s">
        <v>109</v>
      </c>
      <c r="C293" s="5">
        <v>8087</v>
      </c>
      <c r="D293" s="6">
        <v>8649.26</v>
      </c>
    </row>
    <row r="294" spans="1:4" ht="15.95" customHeight="1" x14ac:dyDescent="0.25">
      <c r="A294" s="4" t="s">
        <v>256</v>
      </c>
      <c r="B294" s="4" t="s">
        <v>296</v>
      </c>
      <c r="C294" s="5">
        <v>8089</v>
      </c>
      <c r="D294" s="6">
        <v>7835</v>
      </c>
    </row>
    <row r="295" spans="1:4" ht="15.95" customHeight="1" x14ac:dyDescent="0.25">
      <c r="A295" s="4" t="s">
        <v>256</v>
      </c>
      <c r="B295" s="4" t="s">
        <v>297</v>
      </c>
      <c r="C295" s="5">
        <v>8091</v>
      </c>
      <c r="D295" s="6">
        <v>4995.0600000000004</v>
      </c>
    </row>
    <row r="296" spans="1:4" ht="15.95" customHeight="1" x14ac:dyDescent="0.25">
      <c r="A296" s="4" t="s">
        <v>256</v>
      </c>
      <c r="B296" s="4" t="s">
        <v>298</v>
      </c>
      <c r="C296" s="5">
        <v>8093</v>
      </c>
      <c r="D296" s="6">
        <v>5606.88</v>
      </c>
    </row>
    <row r="297" spans="1:4" ht="15.95" customHeight="1" x14ac:dyDescent="0.25">
      <c r="A297" s="4" t="s">
        <v>256</v>
      </c>
      <c r="B297" s="4" t="s">
        <v>164</v>
      </c>
      <c r="C297" s="5">
        <v>8095</v>
      </c>
      <c r="D297" s="6">
        <v>12664.01</v>
      </c>
    </row>
    <row r="298" spans="1:4" ht="15.95" customHeight="1" x14ac:dyDescent="0.25">
      <c r="A298" s="4" t="s">
        <v>256</v>
      </c>
      <c r="B298" s="4" t="s">
        <v>299</v>
      </c>
      <c r="C298" s="5">
        <v>8097</v>
      </c>
      <c r="D298" s="6">
        <v>9046</v>
      </c>
    </row>
    <row r="299" spans="1:4" ht="15.95" customHeight="1" x14ac:dyDescent="0.25">
      <c r="A299" s="4" t="s">
        <v>256</v>
      </c>
      <c r="B299" s="4" t="s">
        <v>300</v>
      </c>
      <c r="C299" s="5">
        <v>8099</v>
      </c>
      <c r="D299" s="6">
        <v>8853.76</v>
      </c>
    </row>
    <row r="300" spans="1:4" ht="15.95" customHeight="1" x14ac:dyDescent="0.25">
      <c r="A300" s="4" t="s">
        <v>256</v>
      </c>
      <c r="B300" s="4" t="s">
        <v>301</v>
      </c>
      <c r="C300" s="5">
        <v>8101</v>
      </c>
      <c r="D300" s="6">
        <v>8107.67</v>
      </c>
    </row>
    <row r="301" spans="1:4" ht="15.95" customHeight="1" x14ac:dyDescent="0.25">
      <c r="A301" s="4" t="s">
        <v>256</v>
      </c>
      <c r="B301" s="4" t="s">
        <v>302</v>
      </c>
      <c r="C301" s="5">
        <v>8103</v>
      </c>
      <c r="D301" s="6">
        <v>10136.27</v>
      </c>
    </row>
    <row r="302" spans="1:4" ht="15.95" customHeight="1" x14ac:dyDescent="0.25">
      <c r="A302" s="4" t="s">
        <v>256</v>
      </c>
      <c r="B302" s="4" t="s">
        <v>303</v>
      </c>
      <c r="C302" s="5">
        <v>8105</v>
      </c>
      <c r="D302" s="6">
        <v>7971.18</v>
      </c>
    </row>
    <row r="303" spans="1:4" ht="15.95" customHeight="1" x14ac:dyDescent="0.25">
      <c r="A303" s="4" t="s">
        <v>256</v>
      </c>
      <c r="B303" s="4" t="s">
        <v>304</v>
      </c>
      <c r="C303" s="5">
        <v>8107</v>
      </c>
      <c r="D303" s="6">
        <v>6826.43</v>
      </c>
    </row>
    <row r="304" spans="1:4" ht="15.95" customHeight="1" x14ac:dyDescent="0.25">
      <c r="A304" s="4" t="s">
        <v>256</v>
      </c>
      <c r="B304" s="4" t="s">
        <v>305</v>
      </c>
      <c r="C304" s="5">
        <v>8109</v>
      </c>
      <c r="D304" s="6">
        <v>5421.91</v>
      </c>
    </row>
    <row r="305" spans="1:4" ht="15.95" customHeight="1" x14ac:dyDescent="0.25">
      <c r="A305" s="4" t="s">
        <v>256</v>
      </c>
      <c r="B305" s="4" t="s">
        <v>306</v>
      </c>
      <c r="C305" s="5">
        <v>8111</v>
      </c>
      <c r="D305" s="6">
        <v>4979.8999999999996</v>
      </c>
    </row>
    <row r="306" spans="1:4" ht="15.95" customHeight="1" x14ac:dyDescent="0.25">
      <c r="A306" s="4" t="s">
        <v>256</v>
      </c>
      <c r="B306" s="4" t="s">
        <v>307</v>
      </c>
      <c r="C306" s="5">
        <v>8113</v>
      </c>
      <c r="D306" s="6">
        <v>6083.1</v>
      </c>
    </row>
    <row r="307" spans="1:4" ht="15.95" customHeight="1" x14ac:dyDescent="0.25">
      <c r="A307" s="4" t="s">
        <v>256</v>
      </c>
      <c r="B307" s="4" t="s">
        <v>308</v>
      </c>
      <c r="C307" s="5">
        <v>8115</v>
      </c>
      <c r="D307" s="6">
        <v>8030.73</v>
      </c>
    </row>
    <row r="308" spans="1:4" ht="15.95" customHeight="1" x14ac:dyDescent="0.25">
      <c r="A308" s="4" t="s">
        <v>256</v>
      </c>
      <c r="B308" s="4" t="s">
        <v>309</v>
      </c>
      <c r="C308" s="5">
        <v>8117</v>
      </c>
      <c r="D308" s="6">
        <v>5839.36</v>
      </c>
    </row>
    <row r="309" spans="1:4" ht="15.95" customHeight="1" x14ac:dyDescent="0.25">
      <c r="A309" s="4" t="s">
        <v>256</v>
      </c>
      <c r="B309" s="4" t="s">
        <v>310</v>
      </c>
      <c r="C309" s="5">
        <v>8119</v>
      </c>
      <c r="D309" s="6">
        <v>6849.39</v>
      </c>
    </row>
    <row r="310" spans="1:4" ht="15.95" customHeight="1" x14ac:dyDescent="0.25">
      <c r="A310" s="4" t="s">
        <v>256</v>
      </c>
      <c r="B310" s="4" t="s">
        <v>122</v>
      </c>
      <c r="C310" s="5">
        <v>8121</v>
      </c>
      <c r="D310" s="6">
        <v>9095.39</v>
      </c>
    </row>
    <row r="311" spans="1:4" ht="15.95" customHeight="1" x14ac:dyDescent="0.25">
      <c r="A311" s="4" t="s">
        <v>256</v>
      </c>
      <c r="B311" s="4" t="s">
        <v>311</v>
      </c>
      <c r="C311" s="5">
        <v>8123</v>
      </c>
      <c r="D311" s="6">
        <v>8334.7099999999991</v>
      </c>
    </row>
    <row r="312" spans="1:4" ht="15.95" customHeight="1" x14ac:dyDescent="0.25">
      <c r="A312" s="4" t="s">
        <v>256</v>
      </c>
      <c r="B312" s="4" t="s">
        <v>198</v>
      </c>
      <c r="C312" s="5">
        <v>8125</v>
      </c>
      <c r="D312" s="6">
        <v>10707.24</v>
      </c>
    </row>
    <row r="313" spans="1:4" ht="15.95" customHeight="1" x14ac:dyDescent="0.25">
      <c r="A313" s="4" t="s">
        <v>312</v>
      </c>
      <c r="B313" s="4" t="s">
        <v>31</v>
      </c>
      <c r="C313" s="5" t="s">
        <v>29</v>
      </c>
      <c r="D313" s="6">
        <v>10999.54</v>
      </c>
    </row>
    <row r="314" spans="1:4" ht="15.95" customHeight="1" x14ac:dyDescent="0.25">
      <c r="A314" s="4" t="s">
        <v>312</v>
      </c>
      <c r="B314" s="4" t="s">
        <v>313</v>
      </c>
      <c r="C314" s="5">
        <v>9001</v>
      </c>
      <c r="D314" s="6">
        <v>11197.03</v>
      </c>
    </row>
    <row r="315" spans="1:4" ht="15.95" customHeight="1" x14ac:dyDescent="0.25">
      <c r="A315" s="4" t="s">
        <v>312</v>
      </c>
      <c r="B315" s="4" t="s">
        <v>314</v>
      </c>
      <c r="C315" s="5">
        <v>9003</v>
      </c>
      <c r="D315" s="6">
        <v>10768.43</v>
      </c>
    </row>
    <row r="316" spans="1:4" ht="15.95" customHeight="1" x14ac:dyDescent="0.25">
      <c r="A316" s="4" t="s">
        <v>312</v>
      </c>
      <c r="B316" s="4" t="s">
        <v>315</v>
      </c>
      <c r="C316" s="5">
        <v>9005</v>
      </c>
      <c r="D316" s="6">
        <v>9897.25</v>
      </c>
    </row>
    <row r="317" spans="1:4" ht="15.95" customHeight="1" x14ac:dyDescent="0.25">
      <c r="A317" s="4" t="s">
        <v>312</v>
      </c>
      <c r="B317" s="4" t="s">
        <v>316</v>
      </c>
      <c r="C317" s="5">
        <v>9007</v>
      </c>
      <c r="D317" s="6">
        <v>10352.299999999999</v>
      </c>
    </row>
    <row r="318" spans="1:4" ht="15.95" customHeight="1" x14ac:dyDescent="0.25">
      <c r="A318" s="4" t="s">
        <v>312</v>
      </c>
      <c r="B318" s="4" t="s">
        <v>317</v>
      </c>
      <c r="C318" s="5">
        <v>9009</v>
      </c>
      <c r="D318" s="6">
        <v>11956.57</v>
      </c>
    </row>
    <row r="319" spans="1:4" ht="15.95" customHeight="1" x14ac:dyDescent="0.25">
      <c r="A319" s="4" t="s">
        <v>312</v>
      </c>
      <c r="B319" s="4" t="s">
        <v>318</v>
      </c>
      <c r="C319" s="5">
        <v>9011</v>
      </c>
      <c r="D319" s="6">
        <v>10477.75</v>
      </c>
    </row>
    <row r="320" spans="1:4" ht="15.95" customHeight="1" x14ac:dyDescent="0.25">
      <c r="A320" s="4" t="s">
        <v>312</v>
      </c>
      <c r="B320" s="4" t="s">
        <v>319</v>
      </c>
      <c r="C320" s="5">
        <v>9013</v>
      </c>
      <c r="D320" s="6">
        <v>9826.82</v>
      </c>
    </row>
    <row r="321" spans="1:4" ht="15.95" customHeight="1" x14ac:dyDescent="0.25">
      <c r="A321" s="4" t="s">
        <v>312</v>
      </c>
      <c r="B321" s="4" t="s">
        <v>320</v>
      </c>
      <c r="C321" s="5">
        <v>9015</v>
      </c>
      <c r="D321" s="6">
        <v>10561.25</v>
      </c>
    </row>
    <row r="322" spans="1:4" ht="15.95" customHeight="1" x14ac:dyDescent="0.25">
      <c r="A322" s="4" t="s">
        <v>321</v>
      </c>
      <c r="B322" s="4" t="s">
        <v>31</v>
      </c>
      <c r="C322" s="5" t="s">
        <v>29</v>
      </c>
      <c r="D322" s="6">
        <v>11379.37</v>
      </c>
    </row>
    <row r="323" spans="1:4" ht="15.95" customHeight="1" x14ac:dyDescent="0.25">
      <c r="A323" s="4" t="s">
        <v>321</v>
      </c>
      <c r="B323" s="4" t="s">
        <v>322</v>
      </c>
      <c r="C323" s="5">
        <v>11001</v>
      </c>
      <c r="D323" s="6">
        <v>11379.37</v>
      </c>
    </row>
    <row r="324" spans="1:4" ht="15.95" customHeight="1" x14ac:dyDescent="0.25">
      <c r="A324" s="4" t="s">
        <v>323</v>
      </c>
      <c r="B324" s="4" t="s">
        <v>31</v>
      </c>
      <c r="C324" s="5" t="s">
        <v>29</v>
      </c>
      <c r="D324" s="6">
        <v>9904.68</v>
      </c>
    </row>
    <row r="325" spans="1:4" ht="15.95" customHeight="1" x14ac:dyDescent="0.25">
      <c r="A325" s="4" t="s">
        <v>323</v>
      </c>
      <c r="B325" s="4" t="s">
        <v>324</v>
      </c>
      <c r="C325" s="5">
        <v>10001</v>
      </c>
      <c r="D325" s="6">
        <v>10120</v>
      </c>
    </row>
    <row r="326" spans="1:4" ht="15.95" customHeight="1" x14ac:dyDescent="0.25">
      <c r="A326" s="4" t="s">
        <v>323</v>
      </c>
      <c r="B326" s="4" t="s">
        <v>325</v>
      </c>
      <c r="C326" s="5">
        <v>10003</v>
      </c>
      <c r="D326" s="6">
        <v>10012.02</v>
      </c>
    </row>
    <row r="327" spans="1:4" ht="15.95" customHeight="1" x14ac:dyDescent="0.25">
      <c r="A327" s="4" t="s">
        <v>323</v>
      </c>
      <c r="B327" s="4" t="s">
        <v>326</v>
      </c>
      <c r="C327" s="5">
        <v>10005</v>
      </c>
      <c r="D327" s="6">
        <v>9640.2800000000007</v>
      </c>
    </row>
    <row r="328" spans="1:4" ht="15.95" customHeight="1" x14ac:dyDescent="0.25">
      <c r="A328" s="4" t="s">
        <v>327</v>
      </c>
      <c r="B328" s="4" t="s">
        <v>31</v>
      </c>
      <c r="C328" s="5" t="s">
        <v>29</v>
      </c>
      <c r="D328" s="6">
        <v>10707.92</v>
      </c>
    </row>
    <row r="329" spans="1:4" ht="15.95" customHeight="1" x14ac:dyDescent="0.25">
      <c r="A329" s="4" t="s">
        <v>327</v>
      </c>
      <c r="B329" s="4" t="s">
        <v>328</v>
      </c>
      <c r="C329" s="5">
        <v>12001</v>
      </c>
      <c r="D329" s="6">
        <v>10199.92</v>
      </c>
    </row>
    <row r="330" spans="1:4" ht="15.95" customHeight="1" x14ac:dyDescent="0.25">
      <c r="A330" s="4" t="s">
        <v>327</v>
      </c>
      <c r="B330" s="4" t="s">
        <v>329</v>
      </c>
      <c r="C330" s="5">
        <v>12003</v>
      </c>
      <c r="D330" s="6">
        <v>11204.14</v>
      </c>
    </row>
    <row r="331" spans="1:4" ht="15.95" customHeight="1" x14ac:dyDescent="0.25">
      <c r="A331" s="4" t="s">
        <v>327</v>
      </c>
      <c r="B331" s="4" t="s">
        <v>330</v>
      </c>
      <c r="C331" s="5">
        <v>12005</v>
      </c>
      <c r="D331" s="6">
        <v>10017.39</v>
      </c>
    </row>
    <row r="332" spans="1:4" ht="15.95" customHeight="1" x14ac:dyDescent="0.25">
      <c r="A332" s="4" t="s">
        <v>327</v>
      </c>
      <c r="B332" s="4" t="s">
        <v>331</v>
      </c>
      <c r="C332" s="5">
        <v>12007</v>
      </c>
      <c r="D332" s="6">
        <v>10337.18</v>
      </c>
    </row>
    <row r="333" spans="1:4" ht="15.95" customHeight="1" x14ac:dyDescent="0.25">
      <c r="A333" s="4" t="s">
        <v>327</v>
      </c>
      <c r="B333" s="4" t="s">
        <v>332</v>
      </c>
      <c r="C333" s="5">
        <v>12009</v>
      </c>
      <c r="D333" s="6">
        <v>9722.36</v>
      </c>
    </row>
    <row r="334" spans="1:4" ht="15.95" customHeight="1" x14ac:dyDescent="0.25">
      <c r="A334" s="4" t="s">
        <v>327</v>
      </c>
      <c r="B334" s="4" t="s">
        <v>333</v>
      </c>
      <c r="C334" s="5">
        <v>12011</v>
      </c>
      <c r="D334" s="6">
        <v>12839.72</v>
      </c>
    </row>
    <row r="335" spans="1:4" ht="15.95" customHeight="1" x14ac:dyDescent="0.25">
      <c r="A335" s="4" t="s">
        <v>327</v>
      </c>
      <c r="B335" s="4" t="s">
        <v>65</v>
      </c>
      <c r="C335" s="5">
        <v>12013</v>
      </c>
      <c r="D335" s="6">
        <v>9637.02</v>
      </c>
    </row>
    <row r="336" spans="1:4" ht="15.95" customHeight="1" x14ac:dyDescent="0.25">
      <c r="A336" s="4" t="s">
        <v>327</v>
      </c>
      <c r="B336" s="4" t="s">
        <v>334</v>
      </c>
      <c r="C336" s="5">
        <v>12015</v>
      </c>
      <c r="D336" s="6">
        <v>9781.77</v>
      </c>
    </row>
    <row r="337" spans="1:4" ht="15.95" customHeight="1" x14ac:dyDescent="0.25">
      <c r="A337" s="4" t="s">
        <v>327</v>
      </c>
      <c r="B337" s="4" t="s">
        <v>335</v>
      </c>
      <c r="C337" s="5">
        <v>12017</v>
      </c>
      <c r="D337" s="6">
        <v>9449.0400000000009</v>
      </c>
    </row>
    <row r="338" spans="1:4" ht="15.95" customHeight="1" x14ac:dyDescent="0.25">
      <c r="A338" s="4" t="s">
        <v>327</v>
      </c>
      <c r="B338" s="4" t="s">
        <v>71</v>
      </c>
      <c r="C338" s="5">
        <v>12019</v>
      </c>
      <c r="D338" s="6">
        <v>10377.52</v>
      </c>
    </row>
    <row r="339" spans="1:4" ht="15.95" customHeight="1" x14ac:dyDescent="0.25">
      <c r="A339" s="4" t="s">
        <v>327</v>
      </c>
      <c r="B339" s="4" t="s">
        <v>336</v>
      </c>
      <c r="C339" s="5">
        <v>12021</v>
      </c>
      <c r="D339" s="6">
        <v>9233.75</v>
      </c>
    </row>
    <row r="340" spans="1:4" ht="15.95" customHeight="1" x14ac:dyDescent="0.25">
      <c r="A340" s="4" t="s">
        <v>327</v>
      </c>
      <c r="B340" s="4" t="s">
        <v>136</v>
      </c>
      <c r="C340" s="5">
        <v>12023</v>
      </c>
      <c r="D340" s="6">
        <v>10526.71</v>
      </c>
    </row>
    <row r="341" spans="1:4" ht="15.95" customHeight="1" x14ac:dyDescent="0.25">
      <c r="A341" s="4" t="s">
        <v>327</v>
      </c>
      <c r="B341" s="4" t="s">
        <v>337</v>
      </c>
      <c r="C341" s="5">
        <v>12027</v>
      </c>
      <c r="D341" s="6">
        <v>10218.51</v>
      </c>
    </row>
    <row r="342" spans="1:4" ht="15.95" customHeight="1" x14ac:dyDescent="0.25">
      <c r="A342" s="4" t="s">
        <v>327</v>
      </c>
      <c r="B342" s="4" t="s">
        <v>338</v>
      </c>
      <c r="C342" s="5">
        <v>12029</v>
      </c>
      <c r="D342" s="6">
        <v>9737.89</v>
      </c>
    </row>
    <row r="343" spans="1:4" ht="15.95" customHeight="1" x14ac:dyDescent="0.25">
      <c r="A343" s="4" t="s">
        <v>327</v>
      </c>
      <c r="B343" s="4" t="s">
        <v>339</v>
      </c>
      <c r="C343" s="5">
        <v>12031</v>
      </c>
      <c r="D343" s="6">
        <v>11554.71</v>
      </c>
    </row>
    <row r="344" spans="1:4" ht="15.95" customHeight="1" x14ac:dyDescent="0.25">
      <c r="A344" s="4" t="s">
        <v>327</v>
      </c>
      <c r="B344" s="4" t="s">
        <v>84</v>
      </c>
      <c r="C344" s="5">
        <v>12033</v>
      </c>
      <c r="D344" s="6">
        <v>9236.44</v>
      </c>
    </row>
    <row r="345" spans="1:4" ht="15.95" customHeight="1" x14ac:dyDescent="0.25">
      <c r="A345" s="4" t="s">
        <v>327</v>
      </c>
      <c r="B345" s="4" t="s">
        <v>340</v>
      </c>
      <c r="C345" s="5">
        <v>12035</v>
      </c>
      <c r="D345" s="6">
        <v>8859.5499999999993</v>
      </c>
    </row>
    <row r="346" spans="1:4" ht="15.95" customHeight="1" x14ac:dyDescent="0.25">
      <c r="A346" s="4" t="s">
        <v>327</v>
      </c>
      <c r="B346" s="4" t="s">
        <v>87</v>
      </c>
      <c r="C346" s="5">
        <v>12037</v>
      </c>
      <c r="D346" s="6">
        <v>8861.35</v>
      </c>
    </row>
    <row r="347" spans="1:4" ht="15.95" customHeight="1" x14ac:dyDescent="0.25">
      <c r="A347" s="4" t="s">
        <v>327</v>
      </c>
      <c r="B347" s="4" t="s">
        <v>341</v>
      </c>
      <c r="C347" s="5">
        <v>12039</v>
      </c>
      <c r="D347" s="6">
        <v>9068.73</v>
      </c>
    </row>
    <row r="348" spans="1:4" ht="15.95" customHeight="1" x14ac:dyDescent="0.25">
      <c r="A348" s="4" t="s">
        <v>327</v>
      </c>
      <c r="B348" s="4" t="s">
        <v>342</v>
      </c>
      <c r="C348" s="5">
        <v>12041</v>
      </c>
      <c r="D348" s="6">
        <v>10262.24</v>
      </c>
    </row>
    <row r="349" spans="1:4" ht="15.95" customHeight="1" x14ac:dyDescent="0.25">
      <c r="A349" s="4" t="s">
        <v>327</v>
      </c>
      <c r="B349" s="4" t="s">
        <v>343</v>
      </c>
      <c r="C349" s="5">
        <v>12043</v>
      </c>
      <c r="D349" s="6">
        <v>12004.95</v>
      </c>
    </row>
    <row r="350" spans="1:4" ht="15.95" customHeight="1" x14ac:dyDescent="0.25">
      <c r="A350" s="4" t="s">
        <v>327</v>
      </c>
      <c r="B350" s="4" t="s">
        <v>344</v>
      </c>
      <c r="C350" s="5">
        <v>12045</v>
      </c>
      <c r="D350" s="6">
        <v>9497.48</v>
      </c>
    </row>
    <row r="351" spans="1:4" ht="15.95" customHeight="1" x14ac:dyDescent="0.25">
      <c r="A351" s="4" t="s">
        <v>327</v>
      </c>
      <c r="B351" s="4" t="s">
        <v>345</v>
      </c>
      <c r="C351" s="5">
        <v>12047</v>
      </c>
      <c r="D351" s="6">
        <v>9493.74</v>
      </c>
    </row>
    <row r="352" spans="1:4" ht="15.95" customHeight="1" x14ac:dyDescent="0.25">
      <c r="A352" s="4" t="s">
        <v>327</v>
      </c>
      <c r="B352" s="4" t="s">
        <v>346</v>
      </c>
      <c r="C352" s="5">
        <v>12049</v>
      </c>
      <c r="D352" s="6">
        <v>10669.28</v>
      </c>
    </row>
    <row r="353" spans="1:4" ht="15.95" customHeight="1" x14ac:dyDescent="0.25">
      <c r="A353" s="4" t="s">
        <v>327</v>
      </c>
      <c r="B353" s="4" t="s">
        <v>347</v>
      </c>
      <c r="C353" s="5">
        <v>12051</v>
      </c>
      <c r="D353" s="6">
        <v>10830.26</v>
      </c>
    </row>
    <row r="354" spans="1:4" ht="15.95" customHeight="1" x14ac:dyDescent="0.25">
      <c r="A354" s="4" t="s">
        <v>327</v>
      </c>
      <c r="B354" s="4" t="s">
        <v>348</v>
      </c>
      <c r="C354" s="5">
        <v>12053</v>
      </c>
      <c r="D354" s="6">
        <v>10359.799999999999</v>
      </c>
    </row>
    <row r="355" spans="1:4" ht="15.95" customHeight="1" x14ac:dyDescent="0.25">
      <c r="A355" s="4" t="s">
        <v>327</v>
      </c>
      <c r="B355" s="4" t="s">
        <v>349</v>
      </c>
      <c r="C355" s="5">
        <v>12055</v>
      </c>
      <c r="D355" s="6">
        <v>10816.28</v>
      </c>
    </row>
    <row r="356" spans="1:4" ht="15.95" customHeight="1" x14ac:dyDescent="0.25">
      <c r="A356" s="4" t="s">
        <v>327</v>
      </c>
      <c r="B356" s="4" t="s">
        <v>350</v>
      </c>
      <c r="C356" s="5">
        <v>12057</v>
      </c>
      <c r="D356" s="6">
        <v>11134.16</v>
      </c>
    </row>
    <row r="357" spans="1:4" ht="15.95" customHeight="1" x14ac:dyDescent="0.25">
      <c r="A357" s="4" t="s">
        <v>327</v>
      </c>
      <c r="B357" s="4" t="s">
        <v>351</v>
      </c>
      <c r="C357" s="5">
        <v>12059</v>
      </c>
      <c r="D357" s="6">
        <v>9051.4599999999991</v>
      </c>
    </row>
    <row r="358" spans="1:4" ht="15.95" customHeight="1" x14ac:dyDescent="0.25">
      <c r="A358" s="4" t="s">
        <v>327</v>
      </c>
      <c r="B358" s="4" t="s">
        <v>352</v>
      </c>
      <c r="C358" s="5">
        <v>12061</v>
      </c>
      <c r="D358" s="6">
        <v>9354.66</v>
      </c>
    </row>
    <row r="359" spans="1:4" ht="15.95" customHeight="1" x14ac:dyDescent="0.25">
      <c r="A359" s="4" t="s">
        <v>327</v>
      </c>
      <c r="B359" s="4" t="s">
        <v>93</v>
      </c>
      <c r="C359" s="5">
        <v>12063</v>
      </c>
      <c r="D359" s="6">
        <v>8872</v>
      </c>
    </row>
    <row r="360" spans="1:4" ht="15.95" customHeight="1" x14ac:dyDescent="0.25">
      <c r="A360" s="4" t="s">
        <v>327</v>
      </c>
      <c r="B360" s="4" t="s">
        <v>94</v>
      </c>
      <c r="C360" s="5">
        <v>12065</v>
      </c>
      <c r="D360" s="6">
        <v>9909.69</v>
      </c>
    </row>
    <row r="361" spans="1:4" ht="15.95" customHeight="1" x14ac:dyDescent="0.25">
      <c r="A361" s="4" t="s">
        <v>327</v>
      </c>
      <c r="B361" s="4" t="s">
        <v>154</v>
      </c>
      <c r="C361" s="5">
        <v>12067</v>
      </c>
      <c r="D361" s="6">
        <v>10548.01</v>
      </c>
    </row>
    <row r="362" spans="1:4" ht="15.95" customHeight="1" x14ac:dyDescent="0.25">
      <c r="A362" s="4" t="s">
        <v>327</v>
      </c>
      <c r="B362" s="4" t="s">
        <v>216</v>
      </c>
      <c r="C362" s="5">
        <v>12069</v>
      </c>
      <c r="D362" s="6">
        <v>9561.2800000000007</v>
      </c>
    </row>
    <row r="363" spans="1:4" ht="15.95" customHeight="1" x14ac:dyDescent="0.25">
      <c r="A363" s="4" t="s">
        <v>327</v>
      </c>
      <c r="B363" s="4" t="s">
        <v>98</v>
      </c>
      <c r="C363" s="5">
        <v>12071</v>
      </c>
      <c r="D363" s="6">
        <v>9566.33</v>
      </c>
    </row>
    <row r="364" spans="1:4" ht="15.95" customHeight="1" x14ac:dyDescent="0.25">
      <c r="A364" s="4" t="s">
        <v>327</v>
      </c>
      <c r="B364" s="4" t="s">
        <v>353</v>
      </c>
      <c r="C364" s="5">
        <v>12073</v>
      </c>
      <c r="D364" s="6">
        <v>8846.3799999999992</v>
      </c>
    </row>
    <row r="365" spans="1:4" ht="15.95" customHeight="1" x14ac:dyDescent="0.25">
      <c r="A365" s="4" t="s">
        <v>327</v>
      </c>
      <c r="B365" s="4" t="s">
        <v>354</v>
      </c>
      <c r="C365" s="5">
        <v>12075</v>
      </c>
      <c r="D365" s="6">
        <v>9542.33</v>
      </c>
    </row>
    <row r="366" spans="1:4" ht="15.95" customHeight="1" x14ac:dyDescent="0.25">
      <c r="A366" s="4" t="s">
        <v>327</v>
      </c>
      <c r="B366" s="4" t="s">
        <v>355</v>
      </c>
      <c r="C366" s="5">
        <v>12077</v>
      </c>
      <c r="D366" s="6">
        <v>9284.0400000000009</v>
      </c>
    </row>
    <row r="367" spans="1:4" ht="15.95" customHeight="1" x14ac:dyDescent="0.25">
      <c r="A367" s="4" t="s">
        <v>327</v>
      </c>
      <c r="B367" s="4" t="s">
        <v>102</v>
      </c>
      <c r="C367" s="5">
        <v>12079</v>
      </c>
      <c r="D367" s="6">
        <v>8700.2800000000007</v>
      </c>
    </row>
    <row r="368" spans="1:4" ht="15.95" customHeight="1" x14ac:dyDescent="0.25">
      <c r="A368" s="4" t="s">
        <v>327</v>
      </c>
      <c r="B368" s="4" t="s">
        <v>356</v>
      </c>
      <c r="C368" s="5">
        <v>12081</v>
      </c>
      <c r="D368" s="6">
        <v>9779.15</v>
      </c>
    </row>
    <row r="369" spans="1:4" ht="15.95" customHeight="1" x14ac:dyDescent="0.25">
      <c r="A369" s="4" t="s">
        <v>327</v>
      </c>
      <c r="B369" s="4" t="s">
        <v>104</v>
      </c>
      <c r="C369" s="5">
        <v>12083</v>
      </c>
      <c r="D369" s="6">
        <v>9744.89</v>
      </c>
    </row>
    <row r="370" spans="1:4" ht="15.95" customHeight="1" x14ac:dyDescent="0.25">
      <c r="A370" s="4" t="s">
        <v>327</v>
      </c>
      <c r="B370" s="4" t="s">
        <v>357</v>
      </c>
      <c r="C370" s="5">
        <v>12085</v>
      </c>
      <c r="D370" s="6">
        <v>9823.0499999999993</v>
      </c>
    </row>
    <row r="371" spans="1:4" ht="15.95" customHeight="1" x14ac:dyDescent="0.25">
      <c r="A371" s="4" t="s">
        <v>327</v>
      </c>
      <c r="B371" s="4" t="s">
        <v>358</v>
      </c>
      <c r="C371" s="5">
        <v>12086</v>
      </c>
      <c r="D371" s="6">
        <v>15985.07</v>
      </c>
    </row>
    <row r="372" spans="1:4" ht="15.95" customHeight="1" x14ac:dyDescent="0.25">
      <c r="A372" s="4" t="s">
        <v>327</v>
      </c>
      <c r="B372" s="4" t="s">
        <v>107</v>
      </c>
      <c r="C372" s="5">
        <v>12087</v>
      </c>
      <c r="D372" s="6">
        <v>8940.77</v>
      </c>
    </row>
    <row r="373" spans="1:4" ht="15.95" customHeight="1" x14ac:dyDescent="0.25">
      <c r="A373" s="4" t="s">
        <v>327</v>
      </c>
      <c r="B373" s="4" t="s">
        <v>359</v>
      </c>
      <c r="C373" s="5">
        <v>12089</v>
      </c>
      <c r="D373" s="6">
        <v>9234.7099999999991</v>
      </c>
    </row>
    <row r="374" spans="1:4" ht="15.95" customHeight="1" x14ac:dyDescent="0.25">
      <c r="A374" s="4" t="s">
        <v>327</v>
      </c>
      <c r="B374" s="4" t="s">
        <v>360</v>
      </c>
      <c r="C374" s="5">
        <v>12091</v>
      </c>
      <c r="D374" s="6">
        <v>9017.9699999999993</v>
      </c>
    </row>
    <row r="375" spans="1:4" ht="15.95" customHeight="1" x14ac:dyDescent="0.25">
      <c r="A375" s="4" t="s">
        <v>327</v>
      </c>
      <c r="B375" s="4" t="s">
        <v>361</v>
      </c>
      <c r="C375" s="5">
        <v>12093</v>
      </c>
      <c r="D375" s="6">
        <v>11824.8</v>
      </c>
    </row>
    <row r="376" spans="1:4" ht="15.95" customHeight="1" x14ac:dyDescent="0.25">
      <c r="A376" s="4" t="s">
        <v>327</v>
      </c>
      <c r="B376" s="4" t="s">
        <v>228</v>
      </c>
      <c r="C376" s="5">
        <v>12095</v>
      </c>
      <c r="D376" s="6">
        <v>11029.41</v>
      </c>
    </row>
    <row r="377" spans="1:4" ht="15.95" customHeight="1" x14ac:dyDescent="0.25">
      <c r="A377" s="4" t="s">
        <v>327</v>
      </c>
      <c r="B377" s="4" t="s">
        <v>362</v>
      </c>
      <c r="C377" s="5">
        <v>12097</v>
      </c>
      <c r="D377" s="6">
        <v>10214.75</v>
      </c>
    </row>
    <row r="378" spans="1:4" ht="15.95" customHeight="1" x14ac:dyDescent="0.25">
      <c r="A378" s="4" t="s">
        <v>327</v>
      </c>
      <c r="B378" s="4" t="s">
        <v>363</v>
      </c>
      <c r="C378" s="5">
        <v>12099</v>
      </c>
      <c r="D378" s="6">
        <v>11951.54</v>
      </c>
    </row>
    <row r="379" spans="1:4" ht="15.95" customHeight="1" x14ac:dyDescent="0.25">
      <c r="A379" s="4" t="s">
        <v>327</v>
      </c>
      <c r="B379" s="4" t="s">
        <v>364</v>
      </c>
      <c r="C379" s="5">
        <v>12101</v>
      </c>
      <c r="D379" s="6">
        <v>10371.42</v>
      </c>
    </row>
    <row r="380" spans="1:4" ht="15.95" customHeight="1" x14ac:dyDescent="0.25">
      <c r="A380" s="4" t="s">
        <v>327</v>
      </c>
      <c r="B380" s="4" t="s">
        <v>365</v>
      </c>
      <c r="C380" s="5">
        <v>12103</v>
      </c>
      <c r="D380" s="6">
        <v>11282.45</v>
      </c>
    </row>
    <row r="381" spans="1:4" ht="15.95" customHeight="1" x14ac:dyDescent="0.25">
      <c r="A381" s="4" t="s">
        <v>327</v>
      </c>
      <c r="B381" s="4" t="s">
        <v>166</v>
      </c>
      <c r="C381" s="5">
        <v>12105</v>
      </c>
      <c r="D381" s="6">
        <v>10181.49</v>
      </c>
    </row>
    <row r="382" spans="1:4" ht="15.95" customHeight="1" x14ac:dyDescent="0.25">
      <c r="A382" s="4" t="s">
        <v>327</v>
      </c>
      <c r="B382" s="4" t="s">
        <v>366</v>
      </c>
      <c r="C382" s="5">
        <v>12107</v>
      </c>
      <c r="D382" s="6">
        <v>10392.870000000001</v>
      </c>
    </row>
    <row r="383" spans="1:4" ht="15.95" customHeight="1" x14ac:dyDescent="0.25">
      <c r="A383" s="4" t="s">
        <v>327</v>
      </c>
      <c r="B383" s="4" t="s">
        <v>367</v>
      </c>
      <c r="C383" s="5">
        <v>12113</v>
      </c>
      <c r="D383" s="6">
        <v>8826.41</v>
      </c>
    </row>
    <row r="384" spans="1:4" ht="15.95" customHeight="1" x14ac:dyDescent="0.25">
      <c r="A384" s="4" t="s">
        <v>327</v>
      </c>
      <c r="B384" s="4" t="s">
        <v>368</v>
      </c>
      <c r="C384" s="5">
        <v>12115</v>
      </c>
      <c r="D384" s="6">
        <v>9215.7999999999993</v>
      </c>
    </row>
    <row r="385" spans="1:4" ht="15.95" customHeight="1" x14ac:dyDescent="0.25">
      <c r="A385" s="4" t="s">
        <v>327</v>
      </c>
      <c r="B385" s="4" t="s">
        <v>369</v>
      </c>
      <c r="C385" s="5">
        <v>12117</v>
      </c>
      <c r="D385" s="6">
        <v>10757.16</v>
      </c>
    </row>
    <row r="386" spans="1:4" ht="15.95" customHeight="1" x14ac:dyDescent="0.25">
      <c r="A386" s="4" t="s">
        <v>327</v>
      </c>
      <c r="B386" s="4" t="s">
        <v>370</v>
      </c>
      <c r="C386" s="5">
        <v>12109</v>
      </c>
      <c r="D386" s="6">
        <v>9399.83</v>
      </c>
    </row>
    <row r="387" spans="1:4" ht="15.95" customHeight="1" x14ac:dyDescent="0.25">
      <c r="A387" s="4" t="s">
        <v>327</v>
      </c>
      <c r="B387" s="4" t="s">
        <v>371</v>
      </c>
      <c r="C387" s="5">
        <v>12111</v>
      </c>
      <c r="D387" s="6">
        <v>10603.76</v>
      </c>
    </row>
    <row r="388" spans="1:4" ht="15.95" customHeight="1" x14ac:dyDescent="0.25">
      <c r="A388" s="4" t="s">
        <v>327</v>
      </c>
      <c r="B388" s="4" t="s">
        <v>117</v>
      </c>
      <c r="C388" s="5">
        <v>12119</v>
      </c>
      <c r="D388" s="6">
        <v>8945.84</v>
      </c>
    </row>
    <row r="389" spans="1:4" ht="15.95" customHeight="1" x14ac:dyDescent="0.25">
      <c r="A389" s="4" t="s">
        <v>327</v>
      </c>
      <c r="B389" s="4" t="s">
        <v>372</v>
      </c>
      <c r="C389" s="5">
        <v>12121</v>
      </c>
      <c r="D389" s="6">
        <v>9271.7800000000007</v>
      </c>
    </row>
    <row r="390" spans="1:4" ht="15.95" customHeight="1" x14ac:dyDescent="0.25">
      <c r="A390" s="4" t="s">
        <v>327</v>
      </c>
      <c r="B390" s="4" t="s">
        <v>373</v>
      </c>
      <c r="C390" s="5">
        <v>12123</v>
      </c>
      <c r="D390" s="6">
        <v>8762.74</v>
      </c>
    </row>
    <row r="391" spans="1:4" ht="15.95" customHeight="1" x14ac:dyDescent="0.25">
      <c r="A391" s="4" t="s">
        <v>327</v>
      </c>
      <c r="B391" s="4" t="s">
        <v>178</v>
      </c>
      <c r="C391" s="5">
        <v>12125</v>
      </c>
      <c r="D391" s="6">
        <v>10425.049999999999</v>
      </c>
    </row>
    <row r="392" spans="1:4" ht="15.95" customHeight="1" x14ac:dyDescent="0.25">
      <c r="A392" s="4" t="s">
        <v>327</v>
      </c>
      <c r="B392" s="4" t="s">
        <v>374</v>
      </c>
      <c r="C392" s="5">
        <v>12127</v>
      </c>
      <c r="D392" s="6">
        <v>9504.24</v>
      </c>
    </row>
    <row r="393" spans="1:4" ht="15.95" customHeight="1" x14ac:dyDescent="0.25">
      <c r="A393" s="4" t="s">
        <v>327</v>
      </c>
      <c r="B393" s="4" t="s">
        <v>375</v>
      </c>
      <c r="C393" s="5">
        <v>12129</v>
      </c>
      <c r="D393" s="6">
        <v>9225.3700000000008</v>
      </c>
    </row>
    <row r="394" spans="1:4" ht="15.95" customHeight="1" x14ac:dyDescent="0.25">
      <c r="A394" s="4" t="s">
        <v>327</v>
      </c>
      <c r="B394" s="4" t="s">
        <v>376</v>
      </c>
      <c r="C394" s="5">
        <v>12131</v>
      </c>
      <c r="D394" s="6">
        <v>8590.43</v>
      </c>
    </row>
    <row r="395" spans="1:4" ht="15.95" customHeight="1" x14ac:dyDescent="0.25">
      <c r="A395" s="4" t="s">
        <v>327</v>
      </c>
      <c r="B395" s="4" t="s">
        <v>122</v>
      </c>
      <c r="C395" s="5">
        <v>12133</v>
      </c>
      <c r="D395" s="6">
        <v>8485.1299999999992</v>
      </c>
    </row>
    <row r="396" spans="1:4" ht="15.95" customHeight="1" x14ac:dyDescent="0.25">
      <c r="A396" s="4" t="s">
        <v>377</v>
      </c>
      <c r="B396" s="4" t="s">
        <v>31</v>
      </c>
      <c r="C396" s="5" t="s">
        <v>29</v>
      </c>
      <c r="D396" s="6">
        <v>8944.09</v>
      </c>
    </row>
    <row r="397" spans="1:4" ht="15.95" customHeight="1" x14ac:dyDescent="0.25">
      <c r="A397" s="4" t="s">
        <v>377</v>
      </c>
      <c r="B397" s="4" t="s">
        <v>378</v>
      </c>
      <c r="C397" s="5">
        <v>13001</v>
      </c>
      <c r="D397" s="6">
        <v>8551.1</v>
      </c>
    </row>
    <row r="398" spans="1:4" ht="15.95" customHeight="1" x14ac:dyDescent="0.25">
      <c r="A398" s="4" t="s">
        <v>377</v>
      </c>
      <c r="B398" s="4" t="s">
        <v>379</v>
      </c>
      <c r="C398" s="5">
        <v>13003</v>
      </c>
      <c r="D398" s="6">
        <v>8322.74</v>
      </c>
    </row>
    <row r="399" spans="1:4" ht="15.95" customHeight="1" x14ac:dyDescent="0.25">
      <c r="A399" s="4" t="s">
        <v>377</v>
      </c>
      <c r="B399" s="4" t="s">
        <v>380</v>
      </c>
      <c r="C399" s="5">
        <v>13005</v>
      </c>
      <c r="D399" s="6">
        <v>10490.48</v>
      </c>
    </row>
    <row r="400" spans="1:4" ht="15.95" customHeight="1" x14ac:dyDescent="0.25">
      <c r="A400" s="4" t="s">
        <v>377</v>
      </c>
      <c r="B400" s="4" t="s">
        <v>329</v>
      </c>
      <c r="C400" s="5">
        <v>13007</v>
      </c>
      <c r="D400" s="6">
        <v>10542.14</v>
      </c>
    </row>
    <row r="401" spans="1:4" ht="15.95" customHeight="1" x14ac:dyDescent="0.25">
      <c r="A401" s="4" t="s">
        <v>377</v>
      </c>
      <c r="B401" s="4" t="s">
        <v>59</v>
      </c>
      <c r="C401" s="5">
        <v>13009</v>
      </c>
      <c r="D401" s="6">
        <v>9495.51</v>
      </c>
    </row>
    <row r="402" spans="1:4" ht="15.95" customHeight="1" x14ac:dyDescent="0.25">
      <c r="A402" s="4" t="s">
        <v>377</v>
      </c>
      <c r="B402" s="4" t="s">
        <v>381</v>
      </c>
      <c r="C402" s="5">
        <v>13011</v>
      </c>
      <c r="D402" s="6">
        <v>8127.24</v>
      </c>
    </row>
    <row r="403" spans="1:4" ht="15.95" customHeight="1" x14ac:dyDescent="0.25">
      <c r="A403" s="4" t="s">
        <v>377</v>
      </c>
      <c r="B403" s="4" t="s">
        <v>382</v>
      </c>
      <c r="C403" s="5">
        <v>13013</v>
      </c>
      <c r="D403" s="6">
        <v>9115.0400000000009</v>
      </c>
    </row>
    <row r="404" spans="1:4" ht="15.95" customHeight="1" x14ac:dyDescent="0.25">
      <c r="A404" s="4" t="s">
        <v>377</v>
      </c>
      <c r="B404" s="4" t="s">
        <v>383</v>
      </c>
      <c r="C404" s="5">
        <v>13015</v>
      </c>
      <c r="D404" s="6">
        <v>9592.01</v>
      </c>
    </row>
    <row r="405" spans="1:4" ht="15.95" customHeight="1" x14ac:dyDescent="0.25">
      <c r="A405" s="4" t="s">
        <v>377</v>
      </c>
      <c r="B405" s="4" t="s">
        <v>384</v>
      </c>
      <c r="C405" s="5">
        <v>13017</v>
      </c>
      <c r="D405" s="6">
        <v>7697.25</v>
      </c>
    </row>
    <row r="406" spans="1:4" ht="15.95" customHeight="1" x14ac:dyDescent="0.25">
      <c r="A406" s="4" t="s">
        <v>377</v>
      </c>
      <c r="B406" s="4" t="s">
        <v>385</v>
      </c>
      <c r="C406" s="5">
        <v>13019</v>
      </c>
      <c r="D406" s="6">
        <v>8271.6200000000008</v>
      </c>
    </row>
    <row r="407" spans="1:4" ht="15.95" customHeight="1" x14ac:dyDescent="0.25">
      <c r="A407" s="4" t="s">
        <v>377</v>
      </c>
      <c r="B407" s="4" t="s">
        <v>61</v>
      </c>
      <c r="C407" s="5">
        <v>13021</v>
      </c>
      <c r="D407" s="6">
        <v>10334.36</v>
      </c>
    </row>
    <row r="408" spans="1:4" ht="15.95" customHeight="1" x14ac:dyDescent="0.25">
      <c r="A408" s="4" t="s">
        <v>377</v>
      </c>
      <c r="B408" s="4" t="s">
        <v>386</v>
      </c>
      <c r="C408" s="5">
        <v>13023</v>
      </c>
      <c r="D408" s="6">
        <v>9780.0499999999993</v>
      </c>
    </row>
    <row r="409" spans="1:4" ht="15.95" customHeight="1" x14ac:dyDescent="0.25">
      <c r="A409" s="4" t="s">
        <v>377</v>
      </c>
      <c r="B409" s="4" t="s">
        <v>387</v>
      </c>
      <c r="C409" s="5">
        <v>13025</v>
      </c>
      <c r="D409" s="6">
        <v>8948.4699999999993</v>
      </c>
    </row>
    <row r="410" spans="1:4" ht="15.95" customHeight="1" x14ac:dyDescent="0.25">
      <c r="A410" s="4" t="s">
        <v>377</v>
      </c>
      <c r="B410" s="4" t="s">
        <v>388</v>
      </c>
      <c r="C410" s="5">
        <v>13027</v>
      </c>
      <c r="D410" s="6">
        <v>9726.5</v>
      </c>
    </row>
    <row r="411" spans="1:4" ht="15.95" customHeight="1" x14ac:dyDescent="0.25">
      <c r="A411" s="4" t="s">
        <v>377</v>
      </c>
      <c r="B411" s="4" t="s">
        <v>389</v>
      </c>
      <c r="C411" s="5">
        <v>13029</v>
      </c>
      <c r="D411" s="6">
        <v>8410.16</v>
      </c>
    </row>
    <row r="412" spans="1:4" ht="15.95" customHeight="1" x14ac:dyDescent="0.25">
      <c r="A412" s="4" t="s">
        <v>377</v>
      </c>
      <c r="B412" s="4" t="s">
        <v>390</v>
      </c>
      <c r="C412" s="5">
        <v>13031</v>
      </c>
      <c r="D412" s="6">
        <v>9790</v>
      </c>
    </row>
    <row r="413" spans="1:4" ht="15.95" customHeight="1" x14ac:dyDescent="0.25">
      <c r="A413" s="4" t="s">
        <v>377</v>
      </c>
      <c r="B413" s="4" t="s">
        <v>391</v>
      </c>
      <c r="C413" s="5">
        <v>13033</v>
      </c>
      <c r="D413" s="6">
        <v>8882.8700000000008</v>
      </c>
    </row>
    <row r="414" spans="1:4" ht="15.95" customHeight="1" x14ac:dyDescent="0.25">
      <c r="A414" s="4" t="s">
        <v>377</v>
      </c>
      <c r="B414" s="4" t="s">
        <v>392</v>
      </c>
      <c r="C414" s="5">
        <v>13035</v>
      </c>
      <c r="D414" s="6">
        <v>8317.32</v>
      </c>
    </row>
    <row r="415" spans="1:4" ht="15.95" customHeight="1" x14ac:dyDescent="0.25">
      <c r="A415" s="4" t="s">
        <v>377</v>
      </c>
      <c r="B415" s="4" t="s">
        <v>65</v>
      </c>
      <c r="C415" s="5">
        <v>13037</v>
      </c>
      <c r="D415" s="6">
        <v>9295.7199999999993</v>
      </c>
    </row>
    <row r="416" spans="1:4" ht="15.95" customHeight="1" x14ac:dyDescent="0.25">
      <c r="A416" s="4" t="s">
        <v>377</v>
      </c>
      <c r="B416" s="4" t="s">
        <v>393</v>
      </c>
      <c r="C416" s="5">
        <v>13039</v>
      </c>
      <c r="D416" s="6">
        <v>8898.6200000000008</v>
      </c>
    </row>
    <row r="417" spans="1:4" ht="15.95" customHeight="1" x14ac:dyDescent="0.25">
      <c r="A417" s="4" t="s">
        <v>377</v>
      </c>
      <c r="B417" s="4" t="s">
        <v>394</v>
      </c>
      <c r="C417" s="5">
        <v>13043</v>
      </c>
      <c r="D417" s="6">
        <v>9222.39</v>
      </c>
    </row>
    <row r="418" spans="1:4" ht="15.95" customHeight="1" x14ac:dyDescent="0.25">
      <c r="A418" s="4" t="s">
        <v>377</v>
      </c>
      <c r="B418" s="4" t="s">
        <v>132</v>
      </c>
      <c r="C418" s="5">
        <v>13045</v>
      </c>
      <c r="D418" s="6">
        <v>8686.0499999999993</v>
      </c>
    </row>
    <row r="419" spans="1:4" ht="15.95" customHeight="1" x14ac:dyDescent="0.25">
      <c r="A419" s="4" t="s">
        <v>377</v>
      </c>
      <c r="B419" s="4" t="s">
        <v>395</v>
      </c>
      <c r="C419" s="5">
        <v>13047</v>
      </c>
      <c r="D419" s="6">
        <v>8640.7099999999991</v>
      </c>
    </row>
    <row r="420" spans="1:4" ht="15.95" customHeight="1" x14ac:dyDescent="0.25">
      <c r="A420" s="4" t="s">
        <v>377</v>
      </c>
      <c r="B420" s="4" t="s">
        <v>396</v>
      </c>
      <c r="C420" s="5">
        <v>13049</v>
      </c>
      <c r="D420" s="6">
        <v>9063.31</v>
      </c>
    </row>
    <row r="421" spans="1:4" ht="15.95" customHeight="1" x14ac:dyDescent="0.25">
      <c r="A421" s="4" t="s">
        <v>377</v>
      </c>
      <c r="B421" s="4" t="s">
        <v>397</v>
      </c>
      <c r="C421" s="5">
        <v>13051</v>
      </c>
      <c r="D421" s="6">
        <v>9198.85</v>
      </c>
    </row>
    <row r="422" spans="1:4" ht="15.95" customHeight="1" x14ac:dyDescent="0.25">
      <c r="A422" s="4" t="s">
        <v>377</v>
      </c>
      <c r="B422" s="4" t="s">
        <v>398</v>
      </c>
      <c r="C422" s="5">
        <v>13053</v>
      </c>
      <c r="D422" s="6">
        <v>9897.0499999999993</v>
      </c>
    </row>
    <row r="423" spans="1:4" ht="15.95" customHeight="1" x14ac:dyDescent="0.25">
      <c r="A423" s="4" t="s">
        <v>377</v>
      </c>
      <c r="B423" s="4" t="s">
        <v>399</v>
      </c>
      <c r="C423" s="5">
        <v>13055</v>
      </c>
      <c r="D423" s="6">
        <v>8633.2000000000007</v>
      </c>
    </row>
    <row r="424" spans="1:4" ht="15.95" customHeight="1" x14ac:dyDescent="0.25">
      <c r="A424" s="4" t="s">
        <v>377</v>
      </c>
      <c r="B424" s="4" t="s">
        <v>67</v>
      </c>
      <c r="C424" s="5">
        <v>13057</v>
      </c>
      <c r="D424" s="6">
        <v>8845.56</v>
      </c>
    </row>
    <row r="425" spans="1:4" ht="15.95" customHeight="1" x14ac:dyDescent="0.25">
      <c r="A425" s="4" t="s">
        <v>377</v>
      </c>
      <c r="B425" s="4" t="s">
        <v>70</v>
      </c>
      <c r="C425" s="5">
        <v>13059</v>
      </c>
      <c r="D425" s="6">
        <v>8595.68</v>
      </c>
    </row>
    <row r="426" spans="1:4" ht="15.95" customHeight="1" x14ac:dyDescent="0.25">
      <c r="A426" s="4" t="s">
        <v>377</v>
      </c>
      <c r="B426" s="4" t="s">
        <v>71</v>
      </c>
      <c r="C426" s="5">
        <v>13061</v>
      </c>
      <c r="D426" s="6">
        <v>8054.15</v>
      </c>
    </row>
    <row r="427" spans="1:4" ht="15.95" customHeight="1" x14ac:dyDescent="0.25">
      <c r="A427" s="4" t="s">
        <v>377</v>
      </c>
      <c r="B427" s="4" t="s">
        <v>400</v>
      </c>
      <c r="C427" s="5">
        <v>13063</v>
      </c>
      <c r="D427" s="6">
        <v>9687.18</v>
      </c>
    </row>
    <row r="428" spans="1:4" ht="15.95" customHeight="1" x14ac:dyDescent="0.25">
      <c r="A428" s="4" t="s">
        <v>377</v>
      </c>
      <c r="B428" s="4" t="s">
        <v>401</v>
      </c>
      <c r="C428" s="5">
        <v>13065</v>
      </c>
      <c r="D428" s="6">
        <v>12081.77</v>
      </c>
    </row>
    <row r="429" spans="1:4" ht="15.95" customHeight="1" x14ac:dyDescent="0.25">
      <c r="A429" s="4" t="s">
        <v>377</v>
      </c>
      <c r="B429" s="4" t="s">
        <v>402</v>
      </c>
      <c r="C429" s="5">
        <v>13067</v>
      </c>
      <c r="D429" s="6">
        <v>8860.31</v>
      </c>
    </row>
    <row r="430" spans="1:4" ht="15.95" customHeight="1" x14ac:dyDescent="0.25">
      <c r="A430" s="4" t="s">
        <v>377</v>
      </c>
      <c r="B430" s="4" t="s">
        <v>73</v>
      </c>
      <c r="C430" s="5">
        <v>13069</v>
      </c>
      <c r="D430" s="6">
        <v>10358.469999999999</v>
      </c>
    </row>
    <row r="431" spans="1:4" ht="15.95" customHeight="1" x14ac:dyDescent="0.25">
      <c r="A431" s="4" t="s">
        <v>377</v>
      </c>
      <c r="B431" s="4" t="s">
        <v>403</v>
      </c>
      <c r="C431" s="5">
        <v>13071</v>
      </c>
      <c r="D431" s="6">
        <v>10182.9</v>
      </c>
    </row>
    <row r="432" spans="1:4" ht="15.95" customHeight="1" x14ac:dyDescent="0.25">
      <c r="A432" s="4" t="s">
        <v>377</v>
      </c>
      <c r="B432" s="4" t="s">
        <v>136</v>
      </c>
      <c r="C432" s="5">
        <v>13073</v>
      </c>
      <c r="D432" s="6">
        <v>7918.51</v>
      </c>
    </row>
    <row r="433" spans="1:4" ht="15.95" customHeight="1" x14ac:dyDescent="0.25">
      <c r="A433" s="4" t="s">
        <v>377</v>
      </c>
      <c r="B433" s="4" t="s">
        <v>404</v>
      </c>
      <c r="C433" s="5">
        <v>13075</v>
      </c>
      <c r="D433" s="6">
        <v>8790.19</v>
      </c>
    </row>
    <row r="434" spans="1:4" ht="15.95" customHeight="1" x14ac:dyDescent="0.25">
      <c r="A434" s="4" t="s">
        <v>377</v>
      </c>
      <c r="B434" s="4" t="s">
        <v>405</v>
      </c>
      <c r="C434" s="5">
        <v>13077</v>
      </c>
      <c r="D434" s="6">
        <v>8308.36</v>
      </c>
    </row>
    <row r="435" spans="1:4" ht="15.95" customHeight="1" x14ac:dyDescent="0.25">
      <c r="A435" s="4" t="s">
        <v>377</v>
      </c>
      <c r="B435" s="4" t="s">
        <v>139</v>
      </c>
      <c r="C435" s="5">
        <v>13079</v>
      </c>
      <c r="D435" s="6">
        <v>8420.25</v>
      </c>
    </row>
    <row r="436" spans="1:4" ht="15.95" customHeight="1" x14ac:dyDescent="0.25">
      <c r="A436" s="4" t="s">
        <v>377</v>
      </c>
      <c r="B436" s="4" t="s">
        <v>406</v>
      </c>
      <c r="C436" s="5">
        <v>13081</v>
      </c>
      <c r="D436" s="6">
        <v>8910.6299999999992</v>
      </c>
    </row>
    <row r="437" spans="1:4" ht="15.95" customHeight="1" x14ac:dyDescent="0.25">
      <c r="A437" s="4" t="s">
        <v>377</v>
      </c>
      <c r="B437" s="4" t="s">
        <v>407</v>
      </c>
      <c r="C437" s="5">
        <v>13083</v>
      </c>
      <c r="D437" s="6">
        <v>8803.26</v>
      </c>
    </row>
    <row r="438" spans="1:4" ht="15.95" customHeight="1" x14ac:dyDescent="0.25">
      <c r="A438" s="4" t="s">
        <v>377</v>
      </c>
      <c r="B438" s="4" t="s">
        <v>408</v>
      </c>
      <c r="C438" s="5">
        <v>13085</v>
      </c>
      <c r="D438" s="6">
        <v>8233.44</v>
      </c>
    </row>
    <row r="439" spans="1:4" ht="15.95" customHeight="1" x14ac:dyDescent="0.25">
      <c r="A439" s="4" t="s">
        <v>377</v>
      </c>
      <c r="B439" s="4" t="s">
        <v>82</v>
      </c>
      <c r="C439" s="5">
        <v>13089</v>
      </c>
      <c r="D439" s="6">
        <v>9434.3799999999992</v>
      </c>
    </row>
    <row r="440" spans="1:4" ht="15.95" customHeight="1" x14ac:dyDescent="0.25">
      <c r="A440" s="4" t="s">
        <v>377</v>
      </c>
      <c r="B440" s="4" t="s">
        <v>409</v>
      </c>
      <c r="C440" s="5">
        <v>13087</v>
      </c>
      <c r="D440" s="6">
        <v>7577.42</v>
      </c>
    </row>
    <row r="441" spans="1:4" ht="15.95" customHeight="1" x14ac:dyDescent="0.25">
      <c r="A441" s="4" t="s">
        <v>377</v>
      </c>
      <c r="B441" s="4" t="s">
        <v>410</v>
      </c>
      <c r="C441" s="5">
        <v>13091</v>
      </c>
      <c r="D441" s="6">
        <v>9190.4699999999993</v>
      </c>
    </row>
    <row r="442" spans="1:4" ht="15.95" customHeight="1" x14ac:dyDescent="0.25">
      <c r="A442" s="4" t="s">
        <v>377</v>
      </c>
      <c r="B442" s="4" t="s">
        <v>411</v>
      </c>
      <c r="C442" s="5">
        <v>13093</v>
      </c>
      <c r="D442" s="6">
        <v>8819.2999999999993</v>
      </c>
    </row>
    <row r="443" spans="1:4" ht="15.95" customHeight="1" x14ac:dyDescent="0.25">
      <c r="A443" s="4" t="s">
        <v>377</v>
      </c>
      <c r="B443" s="4" t="s">
        <v>412</v>
      </c>
      <c r="C443" s="5">
        <v>13095</v>
      </c>
      <c r="D443" s="6">
        <v>9077.5</v>
      </c>
    </row>
    <row r="444" spans="1:4" ht="15.95" customHeight="1" x14ac:dyDescent="0.25">
      <c r="A444" s="4" t="s">
        <v>377</v>
      </c>
      <c r="B444" s="4" t="s">
        <v>275</v>
      </c>
      <c r="C444" s="5">
        <v>13097</v>
      </c>
      <c r="D444" s="6">
        <v>9305</v>
      </c>
    </row>
    <row r="445" spans="1:4" ht="15.95" customHeight="1" x14ac:dyDescent="0.25">
      <c r="A445" s="4" t="s">
        <v>377</v>
      </c>
      <c r="B445" s="4" t="s">
        <v>413</v>
      </c>
      <c r="C445" s="5">
        <v>13099</v>
      </c>
      <c r="D445" s="6">
        <v>9387.92</v>
      </c>
    </row>
    <row r="446" spans="1:4" ht="15.95" customHeight="1" x14ac:dyDescent="0.25">
      <c r="A446" s="4" t="s">
        <v>377</v>
      </c>
      <c r="B446" s="4" t="s">
        <v>414</v>
      </c>
      <c r="C446" s="5">
        <v>13101</v>
      </c>
      <c r="D446" s="6">
        <v>7527.59</v>
      </c>
    </row>
    <row r="447" spans="1:4" ht="15.95" customHeight="1" x14ac:dyDescent="0.25">
      <c r="A447" s="4" t="s">
        <v>377</v>
      </c>
      <c r="B447" s="4" t="s">
        <v>415</v>
      </c>
      <c r="C447" s="5">
        <v>13103</v>
      </c>
      <c r="D447" s="6">
        <v>8313.2099999999991</v>
      </c>
    </row>
    <row r="448" spans="1:4" ht="15.95" customHeight="1" x14ac:dyDescent="0.25">
      <c r="A448" s="4" t="s">
        <v>377</v>
      </c>
      <c r="B448" s="4" t="s">
        <v>278</v>
      </c>
      <c r="C448" s="5">
        <v>13105</v>
      </c>
      <c r="D448" s="6">
        <v>7559.56</v>
      </c>
    </row>
    <row r="449" spans="1:4" ht="15.95" customHeight="1" x14ac:dyDescent="0.25">
      <c r="A449" s="4" t="s">
        <v>377</v>
      </c>
      <c r="B449" s="4" t="s">
        <v>416</v>
      </c>
      <c r="C449" s="5">
        <v>13107</v>
      </c>
      <c r="D449" s="6">
        <v>9138.34</v>
      </c>
    </row>
    <row r="450" spans="1:4" ht="15.95" customHeight="1" x14ac:dyDescent="0.25">
      <c r="A450" s="4" t="s">
        <v>377</v>
      </c>
      <c r="B450" s="4" t="s">
        <v>417</v>
      </c>
      <c r="C450" s="5">
        <v>13109</v>
      </c>
      <c r="D450" s="6">
        <v>8483.7800000000007</v>
      </c>
    </row>
    <row r="451" spans="1:4" ht="15.95" customHeight="1" x14ac:dyDescent="0.25">
      <c r="A451" s="4" t="s">
        <v>377</v>
      </c>
      <c r="B451" s="4" t="s">
        <v>418</v>
      </c>
      <c r="C451" s="5">
        <v>13111</v>
      </c>
      <c r="D451" s="6">
        <v>8171.2</v>
      </c>
    </row>
    <row r="452" spans="1:4" ht="15.95" customHeight="1" x14ac:dyDescent="0.25">
      <c r="A452" s="4" t="s">
        <v>377</v>
      </c>
      <c r="B452" s="4" t="s">
        <v>86</v>
      </c>
      <c r="C452" s="5">
        <v>13113</v>
      </c>
      <c r="D452" s="6">
        <v>7904.82</v>
      </c>
    </row>
    <row r="453" spans="1:4" ht="15.95" customHeight="1" x14ac:dyDescent="0.25">
      <c r="A453" s="4" t="s">
        <v>377</v>
      </c>
      <c r="B453" s="4" t="s">
        <v>419</v>
      </c>
      <c r="C453" s="5">
        <v>13115</v>
      </c>
      <c r="D453" s="6">
        <v>9580</v>
      </c>
    </row>
    <row r="454" spans="1:4" ht="15.95" customHeight="1" x14ac:dyDescent="0.25">
      <c r="A454" s="4" t="s">
        <v>377</v>
      </c>
      <c r="B454" s="4" t="s">
        <v>420</v>
      </c>
      <c r="C454" s="5">
        <v>13117</v>
      </c>
      <c r="D454" s="6">
        <v>8916.2099999999991</v>
      </c>
    </row>
    <row r="455" spans="1:4" ht="15.95" customHeight="1" x14ac:dyDescent="0.25">
      <c r="A455" s="4" t="s">
        <v>377</v>
      </c>
      <c r="B455" s="4" t="s">
        <v>87</v>
      </c>
      <c r="C455" s="5">
        <v>13119</v>
      </c>
      <c r="D455" s="6">
        <v>8395.73</v>
      </c>
    </row>
    <row r="456" spans="1:4" ht="15.95" customHeight="1" x14ac:dyDescent="0.25">
      <c r="A456" s="4" t="s">
        <v>377</v>
      </c>
      <c r="B456" s="4" t="s">
        <v>145</v>
      </c>
      <c r="C456" s="5">
        <v>13121</v>
      </c>
      <c r="D456" s="6">
        <v>9747.3700000000008</v>
      </c>
    </row>
    <row r="457" spans="1:4" ht="15.95" customHeight="1" x14ac:dyDescent="0.25">
      <c r="A457" s="4" t="s">
        <v>377</v>
      </c>
      <c r="B457" s="4" t="s">
        <v>421</v>
      </c>
      <c r="C457" s="5">
        <v>13123</v>
      </c>
      <c r="D457" s="6">
        <v>8272.9599999999991</v>
      </c>
    </row>
    <row r="458" spans="1:4" ht="15.95" customHeight="1" x14ac:dyDescent="0.25">
      <c r="A458" s="4" t="s">
        <v>377</v>
      </c>
      <c r="B458" s="4" t="s">
        <v>422</v>
      </c>
      <c r="C458" s="5">
        <v>13125</v>
      </c>
      <c r="D458" s="6">
        <v>9193.65</v>
      </c>
    </row>
    <row r="459" spans="1:4" ht="15.95" customHeight="1" x14ac:dyDescent="0.25">
      <c r="A459" s="4" t="s">
        <v>377</v>
      </c>
      <c r="B459" s="4" t="s">
        <v>423</v>
      </c>
      <c r="C459" s="5">
        <v>13127</v>
      </c>
      <c r="D459" s="6">
        <v>8625.6</v>
      </c>
    </row>
    <row r="460" spans="1:4" ht="15.95" customHeight="1" x14ac:dyDescent="0.25">
      <c r="A460" s="4" t="s">
        <v>377</v>
      </c>
      <c r="B460" s="4" t="s">
        <v>424</v>
      </c>
      <c r="C460" s="5">
        <v>13129</v>
      </c>
      <c r="D460" s="6">
        <v>8508.98</v>
      </c>
    </row>
    <row r="461" spans="1:4" ht="15.95" customHeight="1" x14ac:dyDescent="0.25">
      <c r="A461" s="4" t="s">
        <v>377</v>
      </c>
      <c r="B461" s="4" t="s">
        <v>425</v>
      </c>
      <c r="C461" s="5">
        <v>13131</v>
      </c>
      <c r="D461" s="6">
        <v>8060.73</v>
      </c>
    </row>
    <row r="462" spans="1:4" ht="15.95" customHeight="1" x14ac:dyDescent="0.25">
      <c r="A462" s="4" t="s">
        <v>377</v>
      </c>
      <c r="B462" s="4" t="s">
        <v>89</v>
      </c>
      <c r="C462" s="5">
        <v>13133</v>
      </c>
      <c r="D462" s="6">
        <v>8015.39</v>
      </c>
    </row>
    <row r="463" spans="1:4" ht="15.95" customHeight="1" x14ac:dyDescent="0.25">
      <c r="A463" s="4" t="s">
        <v>377</v>
      </c>
      <c r="B463" s="4" t="s">
        <v>426</v>
      </c>
      <c r="C463" s="5">
        <v>13135</v>
      </c>
      <c r="D463" s="6">
        <v>8686.19</v>
      </c>
    </row>
    <row r="464" spans="1:4" ht="15.95" customHeight="1" x14ac:dyDescent="0.25">
      <c r="A464" s="4" t="s">
        <v>377</v>
      </c>
      <c r="B464" s="4" t="s">
        <v>427</v>
      </c>
      <c r="C464" s="5">
        <v>13137</v>
      </c>
      <c r="D464" s="6">
        <v>7934.35</v>
      </c>
    </row>
    <row r="465" spans="1:4" ht="15.95" customHeight="1" x14ac:dyDescent="0.25">
      <c r="A465" s="4" t="s">
        <v>377</v>
      </c>
      <c r="B465" s="4" t="s">
        <v>428</v>
      </c>
      <c r="C465" s="5">
        <v>13139</v>
      </c>
      <c r="D465" s="6">
        <v>8676.8799999999992</v>
      </c>
    </row>
    <row r="466" spans="1:4" ht="15.95" customHeight="1" x14ac:dyDescent="0.25">
      <c r="A466" s="4" t="s">
        <v>377</v>
      </c>
      <c r="B466" s="4" t="s">
        <v>429</v>
      </c>
      <c r="C466" s="5">
        <v>13141</v>
      </c>
      <c r="D466" s="6">
        <v>8313.58</v>
      </c>
    </row>
    <row r="467" spans="1:4" ht="15.95" customHeight="1" x14ac:dyDescent="0.25">
      <c r="A467" s="4" t="s">
        <v>377</v>
      </c>
      <c r="B467" s="4" t="s">
        <v>430</v>
      </c>
      <c r="C467" s="5">
        <v>13143</v>
      </c>
      <c r="D467" s="6">
        <v>8446.89</v>
      </c>
    </row>
    <row r="468" spans="1:4" ht="15.95" customHeight="1" x14ac:dyDescent="0.25">
      <c r="A468" s="4" t="s">
        <v>377</v>
      </c>
      <c r="B468" s="4" t="s">
        <v>431</v>
      </c>
      <c r="C468" s="5">
        <v>13145</v>
      </c>
      <c r="D468" s="6">
        <v>7891.95</v>
      </c>
    </row>
    <row r="469" spans="1:4" ht="15.95" customHeight="1" x14ac:dyDescent="0.25">
      <c r="A469" s="4" t="s">
        <v>377</v>
      </c>
      <c r="B469" s="4" t="s">
        <v>432</v>
      </c>
      <c r="C469" s="5">
        <v>13147</v>
      </c>
      <c r="D469" s="6">
        <v>8866.66</v>
      </c>
    </row>
    <row r="470" spans="1:4" ht="15.95" customHeight="1" x14ac:dyDescent="0.25">
      <c r="A470" s="4" t="s">
        <v>377</v>
      </c>
      <c r="B470" s="4" t="s">
        <v>433</v>
      </c>
      <c r="C470" s="5">
        <v>13149</v>
      </c>
      <c r="D470" s="6">
        <v>8361.1200000000008</v>
      </c>
    </row>
    <row r="471" spans="1:4" ht="15.95" customHeight="1" x14ac:dyDescent="0.25">
      <c r="A471" s="4" t="s">
        <v>377</v>
      </c>
      <c r="B471" s="4" t="s">
        <v>91</v>
      </c>
      <c r="C471" s="5">
        <v>13151</v>
      </c>
      <c r="D471" s="6">
        <v>8250.4699999999993</v>
      </c>
    </row>
    <row r="472" spans="1:4" ht="15.95" customHeight="1" x14ac:dyDescent="0.25">
      <c r="A472" s="4" t="s">
        <v>377</v>
      </c>
      <c r="B472" s="4" t="s">
        <v>92</v>
      </c>
      <c r="C472" s="5">
        <v>13153</v>
      </c>
      <c r="D472" s="6">
        <v>9593.2900000000009</v>
      </c>
    </row>
    <row r="473" spans="1:4" ht="15.95" customHeight="1" x14ac:dyDescent="0.25">
      <c r="A473" s="4" t="s">
        <v>377</v>
      </c>
      <c r="B473" s="4" t="s">
        <v>434</v>
      </c>
      <c r="C473" s="5">
        <v>13155</v>
      </c>
      <c r="D473" s="6">
        <v>8447.35</v>
      </c>
    </row>
    <row r="474" spans="1:4" ht="15.95" customHeight="1" x14ac:dyDescent="0.25">
      <c r="A474" s="4" t="s">
        <v>377</v>
      </c>
      <c r="B474" s="4" t="s">
        <v>93</v>
      </c>
      <c r="C474" s="5">
        <v>13157</v>
      </c>
      <c r="D474" s="6">
        <v>8026.73</v>
      </c>
    </row>
    <row r="475" spans="1:4" ht="15.95" customHeight="1" x14ac:dyDescent="0.25">
      <c r="A475" s="4" t="s">
        <v>377</v>
      </c>
      <c r="B475" s="4" t="s">
        <v>435</v>
      </c>
      <c r="C475" s="5">
        <v>13159</v>
      </c>
      <c r="D475" s="6">
        <v>8664.91</v>
      </c>
    </row>
    <row r="476" spans="1:4" ht="15.95" customHeight="1" x14ac:dyDescent="0.25">
      <c r="A476" s="4" t="s">
        <v>377</v>
      </c>
      <c r="B476" s="4" t="s">
        <v>436</v>
      </c>
      <c r="C476" s="5">
        <v>13161</v>
      </c>
      <c r="D476" s="6">
        <v>9041.2099999999991</v>
      </c>
    </row>
    <row r="477" spans="1:4" ht="15.95" customHeight="1" x14ac:dyDescent="0.25">
      <c r="A477" s="4" t="s">
        <v>377</v>
      </c>
      <c r="B477" s="4" t="s">
        <v>94</v>
      </c>
      <c r="C477" s="5">
        <v>13163</v>
      </c>
      <c r="D477" s="6">
        <v>8926</v>
      </c>
    </row>
    <row r="478" spans="1:4" ht="15.95" customHeight="1" x14ac:dyDescent="0.25">
      <c r="A478" s="4" t="s">
        <v>377</v>
      </c>
      <c r="B478" s="4" t="s">
        <v>437</v>
      </c>
      <c r="C478" s="5">
        <v>13165</v>
      </c>
      <c r="D478" s="6">
        <v>9346.69</v>
      </c>
    </row>
    <row r="479" spans="1:4" ht="15.95" customHeight="1" x14ac:dyDescent="0.25">
      <c r="A479" s="4" t="s">
        <v>377</v>
      </c>
      <c r="B479" s="4" t="s">
        <v>153</v>
      </c>
      <c r="C479" s="5">
        <v>13167</v>
      </c>
      <c r="D479" s="6">
        <v>8484.33</v>
      </c>
    </row>
    <row r="480" spans="1:4" ht="15.95" customHeight="1" x14ac:dyDescent="0.25">
      <c r="A480" s="4" t="s">
        <v>377</v>
      </c>
      <c r="B480" s="4" t="s">
        <v>438</v>
      </c>
      <c r="C480" s="5">
        <v>13169</v>
      </c>
      <c r="D480" s="6">
        <v>9035.0400000000009</v>
      </c>
    </row>
    <row r="481" spans="1:4" ht="15.95" customHeight="1" x14ac:dyDescent="0.25">
      <c r="A481" s="4" t="s">
        <v>377</v>
      </c>
      <c r="B481" s="4" t="s">
        <v>95</v>
      </c>
      <c r="C481" s="5">
        <v>13171</v>
      </c>
      <c r="D481" s="6">
        <v>9081.68</v>
      </c>
    </row>
    <row r="482" spans="1:4" ht="15.95" customHeight="1" x14ac:dyDescent="0.25">
      <c r="A482" s="4" t="s">
        <v>377</v>
      </c>
      <c r="B482" s="4" t="s">
        <v>439</v>
      </c>
      <c r="C482" s="5">
        <v>13173</v>
      </c>
      <c r="D482" s="6">
        <v>11699.22</v>
      </c>
    </row>
    <row r="483" spans="1:4" ht="15.95" customHeight="1" x14ac:dyDescent="0.25">
      <c r="A483" s="4" t="s">
        <v>377</v>
      </c>
      <c r="B483" s="4" t="s">
        <v>440</v>
      </c>
      <c r="C483" s="5">
        <v>13175</v>
      </c>
      <c r="D483" s="6">
        <v>9099.83</v>
      </c>
    </row>
    <row r="484" spans="1:4" ht="15.95" customHeight="1" x14ac:dyDescent="0.25">
      <c r="A484" s="4" t="s">
        <v>377</v>
      </c>
      <c r="B484" s="4" t="s">
        <v>98</v>
      </c>
      <c r="C484" s="5">
        <v>13177</v>
      </c>
      <c r="D484" s="6">
        <v>7773.8</v>
      </c>
    </row>
    <row r="485" spans="1:4" ht="15.95" customHeight="1" x14ac:dyDescent="0.25">
      <c r="A485" s="4" t="s">
        <v>377</v>
      </c>
      <c r="B485" s="4" t="s">
        <v>355</v>
      </c>
      <c r="C485" s="5">
        <v>13179</v>
      </c>
      <c r="D485" s="6">
        <v>8790.08</v>
      </c>
    </row>
    <row r="486" spans="1:4" ht="15.95" customHeight="1" x14ac:dyDescent="0.25">
      <c r="A486" s="4" t="s">
        <v>377</v>
      </c>
      <c r="B486" s="4" t="s">
        <v>155</v>
      </c>
      <c r="C486" s="5">
        <v>13181</v>
      </c>
      <c r="D486" s="6">
        <v>8234.41</v>
      </c>
    </row>
    <row r="487" spans="1:4" ht="15.95" customHeight="1" x14ac:dyDescent="0.25">
      <c r="A487" s="4" t="s">
        <v>377</v>
      </c>
      <c r="B487" s="4" t="s">
        <v>441</v>
      </c>
      <c r="C487" s="5">
        <v>13183</v>
      </c>
      <c r="D487" s="6">
        <v>9729.31</v>
      </c>
    </row>
    <row r="488" spans="1:4" ht="15.95" customHeight="1" x14ac:dyDescent="0.25">
      <c r="A488" s="4" t="s">
        <v>377</v>
      </c>
      <c r="B488" s="4" t="s">
        <v>100</v>
      </c>
      <c r="C488" s="5">
        <v>13185</v>
      </c>
      <c r="D488" s="6">
        <v>8610.9699999999993</v>
      </c>
    </row>
    <row r="489" spans="1:4" ht="15.95" customHeight="1" x14ac:dyDescent="0.25">
      <c r="A489" s="4" t="s">
        <v>377</v>
      </c>
      <c r="B489" s="4" t="s">
        <v>442</v>
      </c>
      <c r="C489" s="5">
        <v>13187</v>
      </c>
      <c r="D489" s="6">
        <v>8618.66</v>
      </c>
    </row>
    <row r="490" spans="1:4" ht="15.95" customHeight="1" x14ac:dyDescent="0.25">
      <c r="A490" s="4" t="s">
        <v>377</v>
      </c>
      <c r="B490" s="4" t="s">
        <v>101</v>
      </c>
      <c r="C490" s="5">
        <v>13193</v>
      </c>
      <c r="D490" s="6">
        <v>9126.15</v>
      </c>
    </row>
    <row r="491" spans="1:4" ht="15.95" customHeight="1" x14ac:dyDescent="0.25">
      <c r="A491" s="4" t="s">
        <v>377</v>
      </c>
      <c r="B491" s="4" t="s">
        <v>102</v>
      </c>
      <c r="C491" s="5">
        <v>13195</v>
      </c>
      <c r="D491" s="6">
        <v>8381.14</v>
      </c>
    </row>
    <row r="492" spans="1:4" ht="15.95" customHeight="1" x14ac:dyDescent="0.25">
      <c r="A492" s="4" t="s">
        <v>377</v>
      </c>
      <c r="B492" s="4" t="s">
        <v>104</v>
      </c>
      <c r="C492" s="5">
        <v>13197</v>
      </c>
      <c r="D492" s="6">
        <v>7687.38</v>
      </c>
    </row>
    <row r="493" spans="1:4" ht="15.95" customHeight="1" x14ac:dyDescent="0.25">
      <c r="A493" s="4" t="s">
        <v>377</v>
      </c>
      <c r="B493" s="4" t="s">
        <v>443</v>
      </c>
      <c r="C493" s="5">
        <v>13189</v>
      </c>
      <c r="D493" s="6">
        <v>9430.0400000000009</v>
      </c>
    </row>
    <row r="494" spans="1:4" ht="15.95" customHeight="1" x14ac:dyDescent="0.25">
      <c r="A494" s="4" t="s">
        <v>377</v>
      </c>
      <c r="B494" s="4" t="s">
        <v>444</v>
      </c>
      <c r="C494" s="5">
        <v>13191</v>
      </c>
      <c r="D494" s="6">
        <v>8348.34</v>
      </c>
    </row>
    <row r="495" spans="1:4" ht="15.95" customHeight="1" x14ac:dyDescent="0.25">
      <c r="A495" s="4" t="s">
        <v>377</v>
      </c>
      <c r="B495" s="4" t="s">
        <v>445</v>
      </c>
      <c r="C495" s="5">
        <v>13199</v>
      </c>
      <c r="D495" s="6">
        <v>9247.98</v>
      </c>
    </row>
    <row r="496" spans="1:4" ht="15.95" customHeight="1" x14ac:dyDescent="0.25">
      <c r="A496" s="4" t="s">
        <v>377</v>
      </c>
      <c r="B496" s="4" t="s">
        <v>159</v>
      </c>
      <c r="C496" s="5">
        <v>13201</v>
      </c>
      <c r="D496" s="6">
        <v>9527.0400000000009</v>
      </c>
    </row>
    <row r="497" spans="1:4" ht="15.95" customHeight="1" x14ac:dyDescent="0.25">
      <c r="A497" s="4" t="s">
        <v>377</v>
      </c>
      <c r="B497" s="4" t="s">
        <v>446</v>
      </c>
      <c r="C497" s="5">
        <v>13205</v>
      </c>
      <c r="D497" s="6">
        <v>9433.98</v>
      </c>
    </row>
    <row r="498" spans="1:4" ht="15.95" customHeight="1" x14ac:dyDescent="0.25">
      <c r="A498" s="4" t="s">
        <v>377</v>
      </c>
      <c r="B498" s="4" t="s">
        <v>107</v>
      </c>
      <c r="C498" s="5">
        <v>13207</v>
      </c>
      <c r="D498" s="6">
        <v>8992.0400000000009</v>
      </c>
    </row>
    <row r="499" spans="1:4" ht="15.95" customHeight="1" x14ac:dyDescent="0.25">
      <c r="A499" s="4" t="s">
        <v>377</v>
      </c>
      <c r="B499" s="4" t="s">
        <v>108</v>
      </c>
      <c r="C499" s="5">
        <v>13209</v>
      </c>
      <c r="D499" s="6">
        <v>8704.2000000000007</v>
      </c>
    </row>
    <row r="500" spans="1:4" ht="15.95" customHeight="1" x14ac:dyDescent="0.25">
      <c r="A500" s="4" t="s">
        <v>377</v>
      </c>
      <c r="B500" s="4" t="s">
        <v>109</v>
      </c>
      <c r="C500" s="5">
        <v>13211</v>
      </c>
      <c r="D500" s="6">
        <v>8044.03</v>
      </c>
    </row>
    <row r="501" spans="1:4" ht="15.95" customHeight="1" x14ac:dyDescent="0.25">
      <c r="A501" s="4" t="s">
        <v>377</v>
      </c>
      <c r="B501" s="4" t="s">
        <v>447</v>
      </c>
      <c r="C501" s="5">
        <v>13213</v>
      </c>
      <c r="D501" s="6">
        <v>8333.68</v>
      </c>
    </row>
    <row r="502" spans="1:4" ht="15.95" customHeight="1" x14ac:dyDescent="0.25">
      <c r="A502" s="4" t="s">
        <v>377</v>
      </c>
      <c r="B502" s="4" t="s">
        <v>448</v>
      </c>
      <c r="C502" s="5">
        <v>13215</v>
      </c>
      <c r="D502" s="6">
        <v>9209.14</v>
      </c>
    </row>
    <row r="503" spans="1:4" ht="15.95" customHeight="1" x14ac:dyDescent="0.25">
      <c r="A503" s="4" t="s">
        <v>377</v>
      </c>
      <c r="B503" s="4" t="s">
        <v>162</v>
      </c>
      <c r="C503" s="5">
        <v>13217</v>
      </c>
      <c r="D503" s="6">
        <v>9212.7099999999991</v>
      </c>
    </row>
    <row r="504" spans="1:4" ht="15.95" customHeight="1" x14ac:dyDescent="0.25">
      <c r="A504" s="4" t="s">
        <v>377</v>
      </c>
      <c r="B504" s="4" t="s">
        <v>449</v>
      </c>
      <c r="C504" s="5">
        <v>13219</v>
      </c>
      <c r="D504" s="6">
        <v>7662.07</v>
      </c>
    </row>
    <row r="505" spans="1:4" ht="15.95" customHeight="1" x14ac:dyDescent="0.25">
      <c r="A505" s="4" t="s">
        <v>377</v>
      </c>
      <c r="B505" s="4" t="s">
        <v>450</v>
      </c>
      <c r="C505" s="5">
        <v>13221</v>
      </c>
      <c r="D505" s="6">
        <v>8405.3700000000008</v>
      </c>
    </row>
    <row r="506" spans="1:4" ht="15.95" customHeight="1" x14ac:dyDescent="0.25">
      <c r="A506" s="4" t="s">
        <v>377</v>
      </c>
      <c r="B506" s="4" t="s">
        <v>451</v>
      </c>
      <c r="C506" s="5">
        <v>13223</v>
      </c>
      <c r="D506" s="6">
        <v>8989.15</v>
      </c>
    </row>
    <row r="507" spans="1:4" ht="15.95" customHeight="1" x14ac:dyDescent="0.25">
      <c r="A507" s="4" t="s">
        <v>377</v>
      </c>
      <c r="B507" s="4" t="s">
        <v>452</v>
      </c>
      <c r="C507" s="5">
        <v>13225</v>
      </c>
      <c r="D507" s="6">
        <v>9778.75</v>
      </c>
    </row>
    <row r="508" spans="1:4" ht="15.95" customHeight="1" x14ac:dyDescent="0.25">
      <c r="A508" s="4" t="s">
        <v>377</v>
      </c>
      <c r="B508" s="4" t="s">
        <v>111</v>
      </c>
      <c r="C508" s="5">
        <v>13227</v>
      </c>
      <c r="D508" s="6">
        <v>8025.98</v>
      </c>
    </row>
    <row r="509" spans="1:4" ht="15.95" customHeight="1" x14ac:dyDescent="0.25">
      <c r="A509" s="4" t="s">
        <v>377</v>
      </c>
      <c r="B509" s="4" t="s">
        <v>453</v>
      </c>
      <c r="C509" s="5">
        <v>13229</v>
      </c>
      <c r="D509" s="6">
        <v>8186.39</v>
      </c>
    </row>
    <row r="510" spans="1:4" ht="15.95" customHeight="1" x14ac:dyDescent="0.25">
      <c r="A510" s="4" t="s">
        <v>377</v>
      </c>
      <c r="B510" s="4" t="s">
        <v>112</v>
      </c>
      <c r="C510" s="5">
        <v>13231</v>
      </c>
      <c r="D510" s="6">
        <v>8680.42</v>
      </c>
    </row>
    <row r="511" spans="1:4" ht="15.95" customHeight="1" x14ac:dyDescent="0.25">
      <c r="A511" s="4" t="s">
        <v>377</v>
      </c>
      <c r="B511" s="4" t="s">
        <v>166</v>
      </c>
      <c r="C511" s="5">
        <v>13233</v>
      </c>
      <c r="D511" s="6">
        <v>9471.7999999999993</v>
      </c>
    </row>
    <row r="512" spans="1:4" ht="15.95" customHeight="1" x14ac:dyDescent="0.25">
      <c r="A512" s="4" t="s">
        <v>377</v>
      </c>
      <c r="B512" s="4" t="s">
        <v>169</v>
      </c>
      <c r="C512" s="5">
        <v>13235</v>
      </c>
      <c r="D512" s="6">
        <v>8929.2000000000007</v>
      </c>
    </row>
    <row r="513" spans="1:4" ht="15.95" customHeight="1" x14ac:dyDescent="0.25">
      <c r="A513" s="4" t="s">
        <v>377</v>
      </c>
      <c r="B513" s="4" t="s">
        <v>366</v>
      </c>
      <c r="C513" s="5">
        <v>13237</v>
      </c>
      <c r="D513" s="6">
        <v>8489.7900000000009</v>
      </c>
    </row>
    <row r="514" spans="1:4" ht="15.95" customHeight="1" x14ac:dyDescent="0.25">
      <c r="A514" s="4" t="s">
        <v>377</v>
      </c>
      <c r="B514" s="4" t="s">
        <v>454</v>
      </c>
      <c r="C514" s="5">
        <v>13239</v>
      </c>
      <c r="D514" s="6">
        <v>6609.98</v>
      </c>
    </row>
    <row r="515" spans="1:4" ht="15.95" customHeight="1" x14ac:dyDescent="0.25">
      <c r="A515" s="4" t="s">
        <v>377</v>
      </c>
      <c r="B515" s="4" t="s">
        <v>455</v>
      </c>
      <c r="C515" s="5">
        <v>13241</v>
      </c>
      <c r="D515" s="6">
        <v>8147.2</v>
      </c>
    </row>
    <row r="516" spans="1:4" ht="15.95" customHeight="1" x14ac:dyDescent="0.25">
      <c r="A516" s="4" t="s">
        <v>377</v>
      </c>
      <c r="B516" s="4" t="s">
        <v>113</v>
      </c>
      <c r="C516" s="5">
        <v>13243</v>
      </c>
      <c r="D516" s="6">
        <v>7953.34</v>
      </c>
    </row>
    <row r="517" spans="1:4" ht="15.95" customHeight="1" x14ac:dyDescent="0.25">
      <c r="A517" s="4" t="s">
        <v>377</v>
      </c>
      <c r="B517" s="4" t="s">
        <v>456</v>
      </c>
      <c r="C517" s="5">
        <v>13245</v>
      </c>
      <c r="D517" s="6">
        <v>8597.0499999999993</v>
      </c>
    </row>
    <row r="518" spans="1:4" ht="15.95" customHeight="1" x14ac:dyDescent="0.25">
      <c r="A518" s="4" t="s">
        <v>377</v>
      </c>
      <c r="B518" s="4" t="s">
        <v>457</v>
      </c>
      <c r="C518" s="5">
        <v>13247</v>
      </c>
      <c r="D518" s="6">
        <v>9431.68</v>
      </c>
    </row>
    <row r="519" spans="1:4" ht="15.95" customHeight="1" x14ac:dyDescent="0.25">
      <c r="A519" s="4" t="s">
        <v>377</v>
      </c>
      <c r="B519" s="4" t="s">
        <v>458</v>
      </c>
      <c r="C519" s="5">
        <v>13249</v>
      </c>
      <c r="D519" s="6">
        <v>8899.11</v>
      </c>
    </row>
    <row r="520" spans="1:4" ht="15.95" customHeight="1" x14ac:dyDescent="0.25">
      <c r="A520" s="4" t="s">
        <v>377</v>
      </c>
      <c r="B520" s="4" t="s">
        <v>459</v>
      </c>
      <c r="C520" s="5">
        <v>13251</v>
      </c>
      <c r="D520" s="6">
        <v>8797.5300000000007</v>
      </c>
    </row>
    <row r="521" spans="1:4" ht="15.95" customHeight="1" x14ac:dyDescent="0.25">
      <c r="A521" s="4" t="s">
        <v>377</v>
      </c>
      <c r="B521" s="4" t="s">
        <v>369</v>
      </c>
      <c r="C521" s="5">
        <v>13253</v>
      </c>
      <c r="D521" s="6">
        <v>8692.58</v>
      </c>
    </row>
    <row r="522" spans="1:4" ht="15.95" customHeight="1" x14ac:dyDescent="0.25">
      <c r="A522" s="4" t="s">
        <v>377</v>
      </c>
      <c r="B522" s="4" t="s">
        <v>460</v>
      </c>
      <c r="C522" s="5">
        <v>13255</v>
      </c>
      <c r="D522" s="6">
        <v>8778.2800000000007</v>
      </c>
    </row>
    <row r="523" spans="1:4" ht="15.95" customHeight="1" x14ac:dyDescent="0.25">
      <c r="A523" s="4" t="s">
        <v>377</v>
      </c>
      <c r="B523" s="4" t="s">
        <v>461</v>
      </c>
      <c r="C523" s="5">
        <v>13257</v>
      </c>
      <c r="D523" s="6">
        <v>8903.2800000000007</v>
      </c>
    </row>
    <row r="524" spans="1:4" ht="15.95" customHeight="1" x14ac:dyDescent="0.25">
      <c r="A524" s="4" t="s">
        <v>377</v>
      </c>
      <c r="B524" s="4" t="s">
        <v>462</v>
      </c>
      <c r="C524" s="5">
        <v>13259</v>
      </c>
      <c r="D524" s="6">
        <v>8411.67</v>
      </c>
    </row>
    <row r="525" spans="1:4" ht="15.95" customHeight="1" x14ac:dyDescent="0.25">
      <c r="A525" s="4" t="s">
        <v>377</v>
      </c>
      <c r="B525" s="4" t="s">
        <v>117</v>
      </c>
      <c r="C525" s="5">
        <v>13261</v>
      </c>
      <c r="D525" s="6">
        <v>8027.82</v>
      </c>
    </row>
    <row r="526" spans="1:4" ht="15.95" customHeight="1" x14ac:dyDescent="0.25">
      <c r="A526" s="4" t="s">
        <v>377</v>
      </c>
      <c r="B526" s="4" t="s">
        <v>463</v>
      </c>
      <c r="C526" s="5">
        <v>13263</v>
      </c>
      <c r="D526" s="6">
        <v>8720.2099999999991</v>
      </c>
    </row>
    <row r="527" spans="1:4" ht="15.95" customHeight="1" x14ac:dyDescent="0.25">
      <c r="A527" s="4" t="s">
        <v>377</v>
      </c>
      <c r="B527" s="4" t="s">
        <v>464</v>
      </c>
      <c r="C527" s="5">
        <v>13265</v>
      </c>
      <c r="D527" s="6">
        <v>8714.56</v>
      </c>
    </row>
    <row r="528" spans="1:4" ht="15.95" customHeight="1" x14ac:dyDescent="0.25">
      <c r="A528" s="4" t="s">
        <v>377</v>
      </c>
      <c r="B528" s="4" t="s">
        <v>465</v>
      </c>
      <c r="C528" s="5">
        <v>13267</v>
      </c>
      <c r="D528" s="6">
        <v>8805.94</v>
      </c>
    </row>
    <row r="529" spans="1:4" ht="15.95" customHeight="1" x14ac:dyDescent="0.25">
      <c r="A529" s="4" t="s">
        <v>377</v>
      </c>
      <c r="B529" s="4" t="s">
        <v>373</v>
      </c>
      <c r="C529" s="5">
        <v>13269</v>
      </c>
      <c r="D529" s="6">
        <v>8819.73</v>
      </c>
    </row>
    <row r="530" spans="1:4" ht="15.95" customHeight="1" x14ac:dyDescent="0.25">
      <c r="A530" s="4" t="s">
        <v>377</v>
      </c>
      <c r="B530" s="4" t="s">
        <v>466</v>
      </c>
      <c r="C530" s="5">
        <v>13271</v>
      </c>
      <c r="D530" s="6">
        <v>10286.92</v>
      </c>
    </row>
    <row r="531" spans="1:4" ht="15.95" customHeight="1" x14ac:dyDescent="0.25">
      <c r="A531" s="4" t="s">
        <v>377</v>
      </c>
      <c r="B531" s="4" t="s">
        <v>467</v>
      </c>
      <c r="C531" s="5">
        <v>13273</v>
      </c>
      <c r="D531" s="6">
        <v>8627.08</v>
      </c>
    </row>
    <row r="532" spans="1:4" ht="15.95" customHeight="1" x14ac:dyDescent="0.25">
      <c r="A532" s="4" t="s">
        <v>377</v>
      </c>
      <c r="B532" s="4" t="s">
        <v>468</v>
      </c>
      <c r="C532" s="5">
        <v>13275</v>
      </c>
      <c r="D532" s="6">
        <v>8793.1</v>
      </c>
    </row>
    <row r="533" spans="1:4" ht="15.95" customHeight="1" x14ac:dyDescent="0.25">
      <c r="A533" s="4" t="s">
        <v>377</v>
      </c>
      <c r="B533" s="4" t="s">
        <v>469</v>
      </c>
      <c r="C533" s="5">
        <v>13277</v>
      </c>
      <c r="D533" s="6">
        <v>9150.57</v>
      </c>
    </row>
    <row r="534" spans="1:4" ht="15.95" customHeight="1" x14ac:dyDescent="0.25">
      <c r="A534" s="4" t="s">
        <v>377</v>
      </c>
      <c r="B534" s="4" t="s">
        <v>470</v>
      </c>
      <c r="C534" s="5">
        <v>13279</v>
      </c>
      <c r="D534" s="6">
        <v>9194.9699999999993</v>
      </c>
    </row>
    <row r="535" spans="1:4" ht="15.95" customHeight="1" x14ac:dyDescent="0.25">
      <c r="A535" s="4" t="s">
        <v>377</v>
      </c>
      <c r="B535" s="4" t="s">
        <v>471</v>
      </c>
      <c r="C535" s="5">
        <v>13281</v>
      </c>
      <c r="D535" s="6">
        <v>6989.2</v>
      </c>
    </row>
    <row r="536" spans="1:4" ht="15.95" customHeight="1" x14ac:dyDescent="0.25">
      <c r="A536" s="4" t="s">
        <v>377</v>
      </c>
      <c r="B536" s="4" t="s">
        <v>472</v>
      </c>
      <c r="C536" s="5">
        <v>13283</v>
      </c>
      <c r="D536" s="6">
        <v>9996.08</v>
      </c>
    </row>
    <row r="537" spans="1:4" ht="15.95" customHeight="1" x14ac:dyDescent="0.25">
      <c r="A537" s="4" t="s">
        <v>377</v>
      </c>
      <c r="B537" s="4" t="s">
        <v>473</v>
      </c>
      <c r="C537" s="5">
        <v>13285</v>
      </c>
      <c r="D537" s="6">
        <v>8910.0400000000009</v>
      </c>
    </row>
    <row r="538" spans="1:4" ht="15.95" customHeight="1" x14ac:dyDescent="0.25">
      <c r="A538" s="4" t="s">
        <v>377</v>
      </c>
      <c r="B538" s="4" t="s">
        <v>474</v>
      </c>
      <c r="C538" s="5">
        <v>13287</v>
      </c>
      <c r="D538" s="6">
        <v>9870.43</v>
      </c>
    </row>
    <row r="539" spans="1:4" ht="15.95" customHeight="1" x14ac:dyDescent="0.25">
      <c r="A539" s="4" t="s">
        <v>377</v>
      </c>
      <c r="B539" s="4" t="s">
        <v>475</v>
      </c>
      <c r="C539" s="5">
        <v>13289</v>
      </c>
      <c r="D539" s="6">
        <v>9855.58</v>
      </c>
    </row>
    <row r="540" spans="1:4" ht="15.95" customHeight="1" x14ac:dyDescent="0.25">
      <c r="A540" s="4" t="s">
        <v>377</v>
      </c>
      <c r="B540" s="4" t="s">
        <v>178</v>
      </c>
      <c r="C540" s="5">
        <v>13291</v>
      </c>
      <c r="D540" s="6">
        <v>7142.67</v>
      </c>
    </row>
    <row r="541" spans="1:4" ht="15.95" customHeight="1" x14ac:dyDescent="0.25">
      <c r="A541" s="4" t="s">
        <v>377</v>
      </c>
      <c r="B541" s="4" t="s">
        <v>476</v>
      </c>
      <c r="C541" s="5">
        <v>13293</v>
      </c>
      <c r="D541" s="6">
        <v>8194.58</v>
      </c>
    </row>
    <row r="542" spans="1:4" ht="15.95" customHeight="1" x14ac:dyDescent="0.25">
      <c r="A542" s="4" t="s">
        <v>377</v>
      </c>
      <c r="B542" s="4" t="s">
        <v>121</v>
      </c>
      <c r="C542" s="5">
        <v>13295</v>
      </c>
      <c r="D542" s="6">
        <v>8984.11</v>
      </c>
    </row>
    <row r="543" spans="1:4" ht="15.95" customHeight="1" x14ac:dyDescent="0.25">
      <c r="A543" s="4" t="s">
        <v>377</v>
      </c>
      <c r="B543" s="4" t="s">
        <v>376</v>
      </c>
      <c r="C543" s="5">
        <v>13297</v>
      </c>
      <c r="D543" s="6">
        <v>9131.69</v>
      </c>
    </row>
    <row r="544" spans="1:4" ht="15.95" customHeight="1" x14ac:dyDescent="0.25">
      <c r="A544" s="4" t="s">
        <v>377</v>
      </c>
      <c r="B544" s="4" t="s">
        <v>477</v>
      </c>
      <c r="C544" s="5">
        <v>13299</v>
      </c>
      <c r="D544" s="6">
        <v>9194.52</v>
      </c>
    </row>
    <row r="545" spans="1:4" ht="15.95" customHeight="1" x14ac:dyDescent="0.25">
      <c r="A545" s="4" t="s">
        <v>377</v>
      </c>
      <c r="B545" s="4" t="s">
        <v>478</v>
      </c>
      <c r="C545" s="5">
        <v>13301</v>
      </c>
      <c r="D545" s="6">
        <v>9889.81</v>
      </c>
    </row>
    <row r="546" spans="1:4" ht="15.95" customHeight="1" x14ac:dyDescent="0.25">
      <c r="A546" s="4" t="s">
        <v>377</v>
      </c>
      <c r="B546" s="4" t="s">
        <v>122</v>
      </c>
      <c r="C546" s="5">
        <v>13303</v>
      </c>
      <c r="D546" s="6">
        <v>8607.8700000000008</v>
      </c>
    </row>
    <row r="547" spans="1:4" ht="15.95" customHeight="1" x14ac:dyDescent="0.25">
      <c r="A547" s="4" t="s">
        <v>377</v>
      </c>
      <c r="B547" s="4" t="s">
        <v>479</v>
      </c>
      <c r="C547" s="5">
        <v>13305</v>
      </c>
      <c r="D547" s="6">
        <v>10349.74</v>
      </c>
    </row>
    <row r="548" spans="1:4" ht="15.95" customHeight="1" x14ac:dyDescent="0.25">
      <c r="A548" s="4" t="s">
        <v>377</v>
      </c>
      <c r="B548" s="4" t="s">
        <v>480</v>
      </c>
      <c r="C548" s="5">
        <v>13307</v>
      </c>
      <c r="D548" s="6">
        <v>6358.2</v>
      </c>
    </row>
    <row r="549" spans="1:4" ht="15.95" customHeight="1" x14ac:dyDescent="0.25">
      <c r="A549" s="4" t="s">
        <v>377</v>
      </c>
      <c r="B549" s="4" t="s">
        <v>481</v>
      </c>
      <c r="C549" s="5">
        <v>13309</v>
      </c>
      <c r="D549" s="6">
        <v>10488.06</v>
      </c>
    </row>
    <row r="550" spans="1:4" ht="15.95" customHeight="1" x14ac:dyDescent="0.25">
      <c r="A550" s="4" t="s">
        <v>377</v>
      </c>
      <c r="B550" s="4" t="s">
        <v>180</v>
      </c>
      <c r="C550" s="5">
        <v>13311</v>
      </c>
      <c r="D550" s="6">
        <v>8396.64</v>
      </c>
    </row>
    <row r="551" spans="1:4" ht="15.95" customHeight="1" x14ac:dyDescent="0.25">
      <c r="A551" s="4" t="s">
        <v>377</v>
      </c>
      <c r="B551" s="4" t="s">
        <v>482</v>
      </c>
      <c r="C551" s="5">
        <v>13313</v>
      </c>
      <c r="D551" s="6">
        <v>8002.43</v>
      </c>
    </row>
    <row r="552" spans="1:4" ht="15.95" customHeight="1" x14ac:dyDescent="0.25">
      <c r="A552" s="4" t="s">
        <v>377</v>
      </c>
      <c r="B552" s="4" t="s">
        <v>123</v>
      </c>
      <c r="C552" s="5">
        <v>13315</v>
      </c>
      <c r="D552" s="6">
        <v>9297.8799999999992</v>
      </c>
    </row>
    <row r="553" spans="1:4" ht="15.95" customHeight="1" x14ac:dyDescent="0.25">
      <c r="A553" s="4" t="s">
        <v>377</v>
      </c>
      <c r="B553" s="4" t="s">
        <v>483</v>
      </c>
      <c r="C553" s="5">
        <v>13317</v>
      </c>
      <c r="D553" s="6">
        <v>9499.39</v>
      </c>
    </row>
    <row r="554" spans="1:4" ht="15.95" customHeight="1" x14ac:dyDescent="0.25">
      <c r="A554" s="4" t="s">
        <v>377</v>
      </c>
      <c r="B554" s="4" t="s">
        <v>484</v>
      </c>
      <c r="C554" s="5">
        <v>13319</v>
      </c>
      <c r="D554" s="6">
        <v>9676.49</v>
      </c>
    </row>
    <row r="555" spans="1:4" ht="15.95" customHeight="1" x14ac:dyDescent="0.25">
      <c r="A555" s="4" t="s">
        <v>377</v>
      </c>
      <c r="B555" s="4" t="s">
        <v>485</v>
      </c>
      <c r="C555" s="5">
        <v>13321</v>
      </c>
      <c r="D555" s="6">
        <v>8263.74</v>
      </c>
    </row>
    <row r="556" spans="1:4" ht="15.95" customHeight="1" x14ac:dyDescent="0.25">
      <c r="A556" s="4" t="s">
        <v>486</v>
      </c>
      <c r="B556" s="4" t="s">
        <v>31</v>
      </c>
      <c r="C556" s="5" t="s">
        <v>29</v>
      </c>
      <c r="D556" s="6">
        <v>6941.74</v>
      </c>
    </row>
    <row r="557" spans="1:4" ht="15.95" customHeight="1" x14ac:dyDescent="0.25">
      <c r="A557" s="4" t="s">
        <v>486</v>
      </c>
      <c r="B557" s="4" t="s">
        <v>487</v>
      </c>
      <c r="C557" s="5">
        <v>15001</v>
      </c>
      <c r="D557" s="6">
        <v>6416.73</v>
      </c>
    </row>
    <row r="558" spans="1:4" ht="15.95" customHeight="1" x14ac:dyDescent="0.25">
      <c r="A558" s="4" t="s">
        <v>486</v>
      </c>
      <c r="B558" s="4" t="s">
        <v>488</v>
      </c>
      <c r="C558" s="5">
        <v>15003</v>
      </c>
      <c r="D558" s="6">
        <v>7141.01</v>
      </c>
    </row>
    <row r="559" spans="1:4" ht="15.95" customHeight="1" x14ac:dyDescent="0.25">
      <c r="A559" s="4" t="s">
        <v>486</v>
      </c>
      <c r="B559" s="4" t="s">
        <v>489</v>
      </c>
      <c r="C559" s="5">
        <v>15007</v>
      </c>
      <c r="D559" s="6">
        <v>6298.31</v>
      </c>
    </row>
    <row r="560" spans="1:4" ht="15.95" customHeight="1" x14ac:dyDescent="0.25">
      <c r="A560" s="4" t="s">
        <v>486</v>
      </c>
      <c r="B560" s="4" t="s">
        <v>490</v>
      </c>
      <c r="C560" s="5">
        <v>15009</v>
      </c>
      <c r="D560" s="6">
        <v>6952.21</v>
      </c>
    </row>
    <row r="561" spans="1:4" ht="15.95" customHeight="1" x14ac:dyDescent="0.25">
      <c r="A561" s="4" t="s">
        <v>491</v>
      </c>
      <c r="B561" s="4" t="s">
        <v>31</v>
      </c>
      <c r="C561" s="5" t="s">
        <v>29</v>
      </c>
      <c r="D561" s="6">
        <v>7868.87</v>
      </c>
    </row>
    <row r="562" spans="1:4" ht="15.95" customHeight="1" x14ac:dyDescent="0.25">
      <c r="A562" s="4" t="s">
        <v>491</v>
      </c>
      <c r="B562" s="4" t="s">
        <v>492</v>
      </c>
      <c r="C562" s="5">
        <v>19001</v>
      </c>
      <c r="D562" s="6">
        <v>8048.71</v>
      </c>
    </row>
    <row r="563" spans="1:4" ht="15.95" customHeight="1" x14ac:dyDescent="0.25">
      <c r="A563" s="4" t="s">
        <v>491</v>
      </c>
      <c r="B563" s="4" t="s">
        <v>257</v>
      </c>
      <c r="C563" s="5">
        <v>19003</v>
      </c>
      <c r="D563" s="6">
        <v>8570.5499999999993</v>
      </c>
    </row>
    <row r="564" spans="1:4" ht="15.95" customHeight="1" x14ac:dyDescent="0.25">
      <c r="A564" s="4" t="s">
        <v>491</v>
      </c>
      <c r="B564" s="4" t="s">
        <v>493</v>
      </c>
      <c r="C564" s="5">
        <v>19005</v>
      </c>
      <c r="D564" s="6">
        <v>6722.17</v>
      </c>
    </row>
    <row r="565" spans="1:4" ht="15.95" customHeight="1" x14ac:dyDescent="0.25">
      <c r="A565" s="4" t="s">
        <v>491</v>
      </c>
      <c r="B565" s="4" t="s">
        <v>494</v>
      </c>
      <c r="C565" s="5">
        <v>19007</v>
      </c>
      <c r="D565" s="6">
        <v>8516.9</v>
      </c>
    </row>
    <row r="566" spans="1:4" ht="15.95" customHeight="1" x14ac:dyDescent="0.25">
      <c r="A566" s="4" t="s">
        <v>491</v>
      </c>
      <c r="B566" s="4" t="s">
        <v>495</v>
      </c>
      <c r="C566" s="5">
        <v>19009</v>
      </c>
      <c r="D566" s="6">
        <v>9457.65</v>
      </c>
    </row>
    <row r="567" spans="1:4" ht="15.95" customHeight="1" x14ac:dyDescent="0.25">
      <c r="A567" s="4" t="s">
        <v>491</v>
      </c>
      <c r="B567" s="4" t="s">
        <v>129</v>
      </c>
      <c r="C567" s="5">
        <v>19011</v>
      </c>
      <c r="D567" s="6">
        <v>7721.13</v>
      </c>
    </row>
    <row r="568" spans="1:4" ht="15.95" customHeight="1" x14ac:dyDescent="0.25">
      <c r="A568" s="4" t="s">
        <v>491</v>
      </c>
      <c r="B568" s="4" t="s">
        <v>496</v>
      </c>
      <c r="C568" s="5">
        <v>19013</v>
      </c>
      <c r="D568" s="6">
        <v>8618.1200000000008</v>
      </c>
    </row>
    <row r="569" spans="1:4" ht="15.95" customHeight="1" x14ac:dyDescent="0.25">
      <c r="A569" s="4" t="s">
        <v>491</v>
      </c>
      <c r="B569" s="4" t="s">
        <v>130</v>
      </c>
      <c r="C569" s="5">
        <v>19015</v>
      </c>
      <c r="D569" s="6">
        <v>7855.69</v>
      </c>
    </row>
    <row r="570" spans="1:4" ht="15.95" customHeight="1" x14ac:dyDescent="0.25">
      <c r="A570" s="4" t="s">
        <v>491</v>
      </c>
      <c r="B570" s="4" t="s">
        <v>497</v>
      </c>
      <c r="C570" s="5">
        <v>19017</v>
      </c>
      <c r="D570" s="6">
        <v>8902.14</v>
      </c>
    </row>
    <row r="571" spans="1:4" ht="15.95" customHeight="1" x14ac:dyDescent="0.25">
      <c r="A571" s="4" t="s">
        <v>491</v>
      </c>
      <c r="B571" s="4" t="s">
        <v>498</v>
      </c>
      <c r="C571" s="5">
        <v>19019</v>
      </c>
      <c r="D571" s="6">
        <v>8854.81</v>
      </c>
    </row>
    <row r="572" spans="1:4" ht="15.95" customHeight="1" x14ac:dyDescent="0.25">
      <c r="A572" s="4" t="s">
        <v>491</v>
      </c>
      <c r="B572" s="4" t="s">
        <v>499</v>
      </c>
      <c r="C572" s="5">
        <v>19021</v>
      </c>
      <c r="D572" s="6">
        <v>8132.6</v>
      </c>
    </row>
    <row r="573" spans="1:4" ht="15.95" customHeight="1" x14ac:dyDescent="0.25">
      <c r="A573" s="4" t="s">
        <v>491</v>
      </c>
      <c r="B573" s="4" t="s">
        <v>64</v>
      </c>
      <c r="C573" s="5">
        <v>19023</v>
      </c>
      <c r="D573" s="6">
        <v>8614.7099999999991</v>
      </c>
    </row>
    <row r="574" spans="1:4" ht="15.95" customHeight="1" x14ac:dyDescent="0.25">
      <c r="A574" s="4" t="s">
        <v>491</v>
      </c>
      <c r="B574" s="4" t="s">
        <v>65</v>
      </c>
      <c r="C574" s="5">
        <v>19025</v>
      </c>
      <c r="D574" s="6">
        <v>8575.17</v>
      </c>
    </row>
    <row r="575" spans="1:4" ht="15.95" customHeight="1" x14ac:dyDescent="0.25">
      <c r="A575" s="4" t="s">
        <v>491</v>
      </c>
      <c r="B575" s="4" t="s">
        <v>132</v>
      </c>
      <c r="C575" s="5">
        <v>19027</v>
      </c>
      <c r="D575" s="6">
        <v>6962.8</v>
      </c>
    </row>
    <row r="576" spans="1:4" ht="15.95" customHeight="1" x14ac:dyDescent="0.25">
      <c r="A576" s="4" t="s">
        <v>491</v>
      </c>
      <c r="B576" s="4" t="s">
        <v>500</v>
      </c>
      <c r="C576" s="5">
        <v>19029</v>
      </c>
      <c r="D576" s="6">
        <v>8935.77</v>
      </c>
    </row>
    <row r="577" spans="1:4" ht="15.95" customHeight="1" x14ac:dyDescent="0.25">
      <c r="A577" s="4" t="s">
        <v>491</v>
      </c>
      <c r="B577" s="4" t="s">
        <v>501</v>
      </c>
      <c r="C577" s="5">
        <v>19031</v>
      </c>
      <c r="D577" s="6">
        <v>6840.62</v>
      </c>
    </row>
    <row r="578" spans="1:4" ht="15.95" customHeight="1" x14ac:dyDescent="0.25">
      <c r="A578" s="4" t="s">
        <v>491</v>
      </c>
      <c r="B578" s="4" t="s">
        <v>502</v>
      </c>
      <c r="C578" s="5">
        <v>19033</v>
      </c>
      <c r="D578" s="6">
        <v>7546.22</v>
      </c>
    </row>
    <row r="579" spans="1:4" ht="15.95" customHeight="1" x14ac:dyDescent="0.25">
      <c r="A579" s="4" t="s">
        <v>491</v>
      </c>
      <c r="B579" s="4" t="s">
        <v>67</v>
      </c>
      <c r="C579" s="5">
        <v>19035</v>
      </c>
      <c r="D579" s="6">
        <v>7282.81</v>
      </c>
    </row>
    <row r="580" spans="1:4" ht="15.95" customHeight="1" x14ac:dyDescent="0.25">
      <c r="A580" s="4" t="s">
        <v>491</v>
      </c>
      <c r="B580" s="4" t="s">
        <v>503</v>
      </c>
      <c r="C580" s="5">
        <v>19037</v>
      </c>
      <c r="D580" s="6">
        <v>9099.06</v>
      </c>
    </row>
    <row r="581" spans="1:4" ht="15.95" customHeight="1" x14ac:dyDescent="0.25">
      <c r="A581" s="4" t="s">
        <v>491</v>
      </c>
      <c r="B581" s="4" t="s">
        <v>70</v>
      </c>
      <c r="C581" s="5">
        <v>19039</v>
      </c>
      <c r="D581" s="6">
        <v>9248.98</v>
      </c>
    </row>
    <row r="582" spans="1:4" ht="15.95" customHeight="1" x14ac:dyDescent="0.25">
      <c r="A582" s="4" t="s">
        <v>491</v>
      </c>
      <c r="B582" s="4" t="s">
        <v>71</v>
      </c>
      <c r="C582" s="5">
        <v>19041</v>
      </c>
      <c r="D582" s="6">
        <v>7337.7</v>
      </c>
    </row>
    <row r="583" spans="1:4" ht="15.95" customHeight="1" x14ac:dyDescent="0.25">
      <c r="A583" s="4" t="s">
        <v>491</v>
      </c>
      <c r="B583" s="4" t="s">
        <v>400</v>
      </c>
      <c r="C583" s="5">
        <v>19043</v>
      </c>
      <c r="D583" s="6">
        <v>7474.5</v>
      </c>
    </row>
    <row r="584" spans="1:4" ht="15.95" customHeight="1" x14ac:dyDescent="0.25">
      <c r="A584" s="4" t="s">
        <v>491</v>
      </c>
      <c r="B584" s="4" t="s">
        <v>504</v>
      </c>
      <c r="C584" s="5">
        <v>19045</v>
      </c>
      <c r="D584" s="6">
        <v>8619.9699999999993</v>
      </c>
    </row>
    <row r="585" spans="1:4" ht="15.95" customHeight="1" x14ac:dyDescent="0.25">
      <c r="A585" s="4" t="s">
        <v>491</v>
      </c>
      <c r="B585" s="4" t="s">
        <v>139</v>
      </c>
      <c r="C585" s="5">
        <v>19047</v>
      </c>
      <c r="D585" s="6">
        <v>7142.28</v>
      </c>
    </row>
    <row r="586" spans="1:4" ht="15.95" customHeight="1" x14ac:dyDescent="0.25">
      <c r="A586" s="4" t="s">
        <v>491</v>
      </c>
      <c r="B586" s="4" t="s">
        <v>81</v>
      </c>
      <c r="C586" s="5">
        <v>19049</v>
      </c>
      <c r="D586" s="6">
        <v>7286.18</v>
      </c>
    </row>
    <row r="587" spans="1:4" ht="15.95" customHeight="1" x14ac:dyDescent="0.25">
      <c r="A587" s="4" t="s">
        <v>491</v>
      </c>
      <c r="B587" s="4" t="s">
        <v>505</v>
      </c>
      <c r="C587" s="5">
        <v>19051</v>
      </c>
      <c r="D587" s="6">
        <v>8432.06</v>
      </c>
    </row>
    <row r="588" spans="1:4" ht="15.95" customHeight="1" x14ac:dyDescent="0.25">
      <c r="A588" s="4" t="s">
        <v>491</v>
      </c>
      <c r="B588" s="4" t="s">
        <v>409</v>
      </c>
      <c r="C588" s="5">
        <v>19053</v>
      </c>
      <c r="D588" s="6">
        <v>7584.93</v>
      </c>
    </row>
    <row r="589" spans="1:4" ht="15.95" customHeight="1" x14ac:dyDescent="0.25">
      <c r="A589" s="4" t="s">
        <v>491</v>
      </c>
      <c r="B589" s="4" t="s">
        <v>506</v>
      </c>
      <c r="C589" s="5">
        <v>19055</v>
      </c>
      <c r="D589" s="6">
        <v>7948.11</v>
      </c>
    </row>
    <row r="590" spans="1:4" ht="15.95" customHeight="1" x14ac:dyDescent="0.25">
      <c r="A590" s="4" t="s">
        <v>491</v>
      </c>
      <c r="B590" s="4" t="s">
        <v>507</v>
      </c>
      <c r="C590" s="5">
        <v>19057</v>
      </c>
      <c r="D590" s="6">
        <v>7520.89</v>
      </c>
    </row>
    <row r="591" spans="1:4" ht="15.95" customHeight="1" x14ac:dyDescent="0.25">
      <c r="A591" s="4" t="s">
        <v>491</v>
      </c>
      <c r="B591" s="4" t="s">
        <v>508</v>
      </c>
      <c r="C591" s="5">
        <v>19059</v>
      </c>
      <c r="D591" s="6">
        <v>6619.39</v>
      </c>
    </row>
    <row r="592" spans="1:4" ht="15.95" customHeight="1" x14ac:dyDescent="0.25">
      <c r="A592" s="4" t="s">
        <v>491</v>
      </c>
      <c r="B592" s="4" t="s">
        <v>509</v>
      </c>
      <c r="C592" s="5">
        <v>19061</v>
      </c>
      <c r="D592" s="6">
        <v>7031.94</v>
      </c>
    </row>
    <row r="593" spans="1:4" ht="15.95" customHeight="1" x14ac:dyDescent="0.25">
      <c r="A593" s="4" t="s">
        <v>491</v>
      </c>
      <c r="B593" s="4" t="s">
        <v>510</v>
      </c>
      <c r="C593" s="5">
        <v>19063</v>
      </c>
      <c r="D593" s="6">
        <v>8818.31</v>
      </c>
    </row>
    <row r="594" spans="1:4" ht="15.95" customHeight="1" x14ac:dyDescent="0.25">
      <c r="A594" s="4" t="s">
        <v>491</v>
      </c>
      <c r="B594" s="4" t="s">
        <v>86</v>
      </c>
      <c r="C594" s="5">
        <v>19065</v>
      </c>
      <c r="D594" s="6">
        <v>9586.36</v>
      </c>
    </row>
    <row r="595" spans="1:4" ht="15.95" customHeight="1" x14ac:dyDescent="0.25">
      <c r="A595" s="4" t="s">
        <v>491</v>
      </c>
      <c r="B595" s="4" t="s">
        <v>419</v>
      </c>
      <c r="C595" s="5">
        <v>19067</v>
      </c>
      <c r="D595" s="6">
        <v>8137.23</v>
      </c>
    </row>
    <row r="596" spans="1:4" ht="15.95" customHeight="1" x14ac:dyDescent="0.25">
      <c r="A596" s="4" t="s">
        <v>491</v>
      </c>
      <c r="B596" s="4" t="s">
        <v>87</v>
      </c>
      <c r="C596" s="5">
        <v>19069</v>
      </c>
      <c r="D596" s="6">
        <v>8158.02</v>
      </c>
    </row>
    <row r="597" spans="1:4" ht="15.95" customHeight="1" x14ac:dyDescent="0.25">
      <c r="A597" s="4" t="s">
        <v>491</v>
      </c>
      <c r="B597" s="4" t="s">
        <v>279</v>
      </c>
      <c r="C597" s="5">
        <v>19071</v>
      </c>
      <c r="D597" s="6">
        <v>11139.31</v>
      </c>
    </row>
    <row r="598" spans="1:4" ht="15.95" customHeight="1" x14ac:dyDescent="0.25">
      <c r="A598" s="4" t="s">
        <v>491</v>
      </c>
      <c r="B598" s="4" t="s">
        <v>89</v>
      </c>
      <c r="C598" s="5">
        <v>19073</v>
      </c>
      <c r="D598" s="6">
        <v>8265.59</v>
      </c>
    </row>
    <row r="599" spans="1:4" ht="15.95" customHeight="1" x14ac:dyDescent="0.25">
      <c r="A599" s="4" t="s">
        <v>491</v>
      </c>
      <c r="B599" s="4" t="s">
        <v>511</v>
      </c>
      <c r="C599" s="5">
        <v>19075</v>
      </c>
      <c r="D599" s="6">
        <v>8316.4699999999993</v>
      </c>
    </row>
    <row r="600" spans="1:4" ht="15.95" customHeight="1" x14ac:dyDescent="0.25">
      <c r="A600" s="4" t="s">
        <v>491</v>
      </c>
      <c r="B600" s="4" t="s">
        <v>512</v>
      </c>
      <c r="C600" s="5">
        <v>19077</v>
      </c>
      <c r="D600" s="6">
        <v>8633.67</v>
      </c>
    </row>
    <row r="601" spans="1:4" ht="15.95" customHeight="1" x14ac:dyDescent="0.25">
      <c r="A601" s="4" t="s">
        <v>491</v>
      </c>
      <c r="B601" s="4" t="s">
        <v>345</v>
      </c>
      <c r="C601" s="5">
        <v>19079</v>
      </c>
      <c r="D601" s="6">
        <v>8876.41</v>
      </c>
    </row>
    <row r="602" spans="1:4" ht="15.95" customHeight="1" x14ac:dyDescent="0.25">
      <c r="A602" s="4" t="s">
        <v>491</v>
      </c>
      <c r="B602" s="4" t="s">
        <v>429</v>
      </c>
      <c r="C602" s="5">
        <v>19081</v>
      </c>
      <c r="D602" s="6">
        <v>9494.49</v>
      </c>
    </row>
    <row r="603" spans="1:4" ht="15.95" customHeight="1" x14ac:dyDescent="0.25">
      <c r="A603" s="4" t="s">
        <v>491</v>
      </c>
      <c r="B603" s="4" t="s">
        <v>513</v>
      </c>
      <c r="C603" s="5">
        <v>19083</v>
      </c>
      <c r="D603" s="6">
        <v>8492.69</v>
      </c>
    </row>
    <row r="604" spans="1:4" ht="15.95" customHeight="1" x14ac:dyDescent="0.25">
      <c r="A604" s="4" t="s">
        <v>491</v>
      </c>
      <c r="B604" s="4" t="s">
        <v>514</v>
      </c>
      <c r="C604" s="5">
        <v>19085</v>
      </c>
      <c r="D604" s="6">
        <v>8422.35</v>
      </c>
    </row>
    <row r="605" spans="1:4" ht="15.95" customHeight="1" x14ac:dyDescent="0.25">
      <c r="A605" s="4" t="s">
        <v>491</v>
      </c>
      <c r="B605" s="4" t="s">
        <v>91</v>
      </c>
      <c r="C605" s="5">
        <v>19087</v>
      </c>
      <c r="D605" s="6">
        <v>6957.62</v>
      </c>
    </row>
    <row r="606" spans="1:4" ht="15.95" customHeight="1" x14ac:dyDescent="0.25">
      <c r="A606" s="4" t="s">
        <v>491</v>
      </c>
      <c r="B606" s="4" t="s">
        <v>150</v>
      </c>
      <c r="C606" s="5">
        <v>19089</v>
      </c>
      <c r="D606" s="6">
        <v>7824.15</v>
      </c>
    </row>
    <row r="607" spans="1:4" ht="15.95" customHeight="1" x14ac:dyDescent="0.25">
      <c r="A607" s="4" t="s">
        <v>491</v>
      </c>
      <c r="B607" s="4" t="s">
        <v>211</v>
      </c>
      <c r="C607" s="5">
        <v>19091</v>
      </c>
      <c r="D607" s="6">
        <v>7451.63</v>
      </c>
    </row>
    <row r="608" spans="1:4" ht="15.95" customHeight="1" x14ac:dyDescent="0.25">
      <c r="A608" s="4" t="s">
        <v>491</v>
      </c>
      <c r="B608" s="4" t="s">
        <v>515</v>
      </c>
      <c r="C608" s="5">
        <v>19093</v>
      </c>
      <c r="D608" s="6">
        <v>8810.5</v>
      </c>
    </row>
    <row r="609" spans="1:4" ht="15.95" customHeight="1" x14ac:dyDescent="0.25">
      <c r="A609" s="4" t="s">
        <v>491</v>
      </c>
      <c r="B609" s="4" t="s">
        <v>516</v>
      </c>
      <c r="C609" s="5">
        <v>19095</v>
      </c>
      <c r="D609" s="6">
        <v>8357.99</v>
      </c>
    </row>
    <row r="610" spans="1:4" ht="15.95" customHeight="1" x14ac:dyDescent="0.25">
      <c r="A610" s="4" t="s">
        <v>491</v>
      </c>
      <c r="B610" s="4" t="s">
        <v>93</v>
      </c>
      <c r="C610" s="5">
        <v>19097</v>
      </c>
      <c r="D610" s="6">
        <v>7509.68</v>
      </c>
    </row>
    <row r="611" spans="1:4" ht="15.95" customHeight="1" x14ac:dyDescent="0.25">
      <c r="A611" s="4" t="s">
        <v>491</v>
      </c>
      <c r="B611" s="4" t="s">
        <v>435</v>
      </c>
      <c r="C611" s="5">
        <v>19099</v>
      </c>
      <c r="D611" s="6">
        <v>6475.11</v>
      </c>
    </row>
    <row r="612" spans="1:4" ht="15.95" customHeight="1" x14ac:dyDescent="0.25">
      <c r="A612" s="4" t="s">
        <v>491</v>
      </c>
      <c r="B612" s="4" t="s">
        <v>94</v>
      </c>
      <c r="C612" s="5">
        <v>19101</v>
      </c>
      <c r="D612" s="6">
        <v>7409.63</v>
      </c>
    </row>
    <row r="613" spans="1:4" ht="15.95" customHeight="1" x14ac:dyDescent="0.25">
      <c r="A613" s="4" t="s">
        <v>491</v>
      </c>
      <c r="B613" s="4" t="s">
        <v>153</v>
      </c>
      <c r="C613" s="5">
        <v>19103</v>
      </c>
      <c r="D613" s="6">
        <v>7056.09</v>
      </c>
    </row>
    <row r="614" spans="1:4" ht="15.95" customHeight="1" x14ac:dyDescent="0.25">
      <c r="A614" s="4" t="s">
        <v>491</v>
      </c>
      <c r="B614" s="4" t="s">
        <v>438</v>
      </c>
      <c r="C614" s="5">
        <v>19105</v>
      </c>
      <c r="D614" s="6">
        <v>8497.68</v>
      </c>
    </row>
    <row r="615" spans="1:4" ht="15.95" customHeight="1" x14ac:dyDescent="0.25">
      <c r="A615" s="4" t="s">
        <v>491</v>
      </c>
      <c r="B615" s="4" t="s">
        <v>517</v>
      </c>
      <c r="C615" s="5">
        <v>19107</v>
      </c>
      <c r="D615" s="6">
        <v>8879.01</v>
      </c>
    </row>
    <row r="616" spans="1:4" ht="15.95" customHeight="1" x14ac:dyDescent="0.25">
      <c r="A616" s="4" t="s">
        <v>491</v>
      </c>
      <c r="B616" s="4" t="s">
        <v>518</v>
      </c>
      <c r="C616" s="5">
        <v>19109</v>
      </c>
      <c r="D616" s="6">
        <v>7504.18</v>
      </c>
    </row>
    <row r="617" spans="1:4" ht="15.95" customHeight="1" x14ac:dyDescent="0.25">
      <c r="A617" s="4" t="s">
        <v>491</v>
      </c>
      <c r="B617" s="4" t="s">
        <v>98</v>
      </c>
      <c r="C617" s="5">
        <v>19111</v>
      </c>
      <c r="D617" s="6">
        <v>7079.05</v>
      </c>
    </row>
    <row r="618" spans="1:4" ht="15.95" customHeight="1" x14ac:dyDescent="0.25">
      <c r="A618" s="4" t="s">
        <v>491</v>
      </c>
      <c r="B618" s="4" t="s">
        <v>519</v>
      </c>
      <c r="C618" s="5">
        <v>19113</v>
      </c>
      <c r="D618" s="6">
        <v>7607.94</v>
      </c>
    </row>
    <row r="619" spans="1:4" ht="15.95" customHeight="1" x14ac:dyDescent="0.25">
      <c r="A619" s="4" t="s">
        <v>491</v>
      </c>
      <c r="B619" s="4" t="s">
        <v>520</v>
      </c>
      <c r="C619" s="5">
        <v>19115</v>
      </c>
      <c r="D619" s="6">
        <v>6887.88</v>
      </c>
    </row>
    <row r="620" spans="1:4" ht="15.95" customHeight="1" x14ac:dyDescent="0.25">
      <c r="A620" s="4" t="s">
        <v>491</v>
      </c>
      <c r="B620" s="4" t="s">
        <v>521</v>
      </c>
      <c r="C620" s="5">
        <v>19117</v>
      </c>
      <c r="D620" s="6">
        <v>8451.9</v>
      </c>
    </row>
    <row r="621" spans="1:4" ht="15.95" customHeight="1" x14ac:dyDescent="0.25">
      <c r="A621" s="4" t="s">
        <v>491</v>
      </c>
      <c r="B621" s="4" t="s">
        <v>522</v>
      </c>
      <c r="C621" s="5">
        <v>19119</v>
      </c>
      <c r="D621" s="6">
        <v>8202.85</v>
      </c>
    </row>
    <row r="622" spans="1:4" ht="15.95" customHeight="1" x14ac:dyDescent="0.25">
      <c r="A622" s="4" t="s">
        <v>491</v>
      </c>
      <c r="B622" s="4" t="s">
        <v>102</v>
      </c>
      <c r="C622" s="5">
        <v>19121</v>
      </c>
      <c r="D622" s="6">
        <v>7294.68</v>
      </c>
    </row>
    <row r="623" spans="1:4" ht="15.95" customHeight="1" x14ac:dyDescent="0.25">
      <c r="A623" s="4" t="s">
        <v>491</v>
      </c>
      <c r="B623" s="4" t="s">
        <v>523</v>
      </c>
      <c r="C623" s="5">
        <v>19123</v>
      </c>
      <c r="D623" s="6">
        <v>7296.62</v>
      </c>
    </row>
    <row r="624" spans="1:4" ht="15.95" customHeight="1" x14ac:dyDescent="0.25">
      <c r="A624" s="4" t="s">
        <v>491</v>
      </c>
      <c r="B624" s="4" t="s">
        <v>104</v>
      </c>
      <c r="C624" s="5">
        <v>19125</v>
      </c>
      <c r="D624" s="6">
        <v>7878.64</v>
      </c>
    </row>
    <row r="625" spans="1:4" ht="15.95" customHeight="1" x14ac:dyDescent="0.25">
      <c r="A625" s="4" t="s">
        <v>491</v>
      </c>
      <c r="B625" s="4" t="s">
        <v>105</v>
      </c>
      <c r="C625" s="5">
        <v>19127</v>
      </c>
      <c r="D625" s="6">
        <v>7182.78</v>
      </c>
    </row>
    <row r="626" spans="1:4" ht="15.95" customHeight="1" x14ac:dyDescent="0.25">
      <c r="A626" s="4" t="s">
        <v>491</v>
      </c>
      <c r="B626" s="4" t="s">
        <v>524</v>
      </c>
      <c r="C626" s="5">
        <v>19129</v>
      </c>
      <c r="D626" s="6">
        <v>7541.76</v>
      </c>
    </row>
    <row r="627" spans="1:4" ht="15.95" customHeight="1" x14ac:dyDescent="0.25">
      <c r="A627" s="4" t="s">
        <v>491</v>
      </c>
      <c r="B627" s="4" t="s">
        <v>446</v>
      </c>
      <c r="C627" s="5">
        <v>19131</v>
      </c>
      <c r="D627" s="6">
        <v>7482.58</v>
      </c>
    </row>
    <row r="628" spans="1:4" ht="15.95" customHeight="1" x14ac:dyDescent="0.25">
      <c r="A628" s="4" t="s">
        <v>491</v>
      </c>
      <c r="B628" s="4" t="s">
        <v>525</v>
      </c>
      <c r="C628" s="5">
        <v>19133</v>
      </c>
      <c r="D628" s="6">
        <v>8780.74</v>
      </c>
    </row>
    <row r="629" spans="1:4" ht="15.95" customHeight="1" x14ac:dyDescent="0.25">
      <c r="A629" s="4" t="s">
        <v>491</v>
      </c>
      <c r="B629" s="4" t="s">
        <v>107</v>
      </c>
      <c r="C629" s="5">
        <v>19135</v>
      </c>
      <c r="D629" s="6">
        <v>7183.58</v>
      </c>
    </row>
    <row r="630" spans="1:4" ht="15.95" customHeight="1" x14ac:dyDescent="0.25">
      <c r="A630" s="4" t="s">
        <v>491</v>
      </c>
      <c r="B630" s="4" t="s">
        <v>108</v>
      </c>
      <c r="C630" s="5">
        <v>19137</v>
      </c>
      <c r="D630" s="6">
        <v>9030.7099999999991</v>
      </c>
    </row>
    <row r="631" spans="1:4" ht="15.95" customHeight="1" x14ac:dyDescent="0.25">
      <c r="A631" s="4" t="s">
        <v>491</v>
      </c>
      <c r="B631" s="4" t="s">
        <v>526</v>
      </c>
      <c r="C631" s="5">
        <v>19139</v>
      </c>
      <c r="D631" s="6">
        <v>8103.09</v>
      </c>
    </row>
    <row r="632" spans="1:4" ht="15.95" customHeight="1" x14ac:dyDescent="0.25">
      <c r="A632" s="4" t="s">
        <v>491</v>
      </c>
      <c r="B632" s="4" t="s">
        <v>527</v>
      </c>
      <c r="C632" s="5">
        <v>19141</v>
      </c>
      <c r="D632" s="6">
        <v>8378.94</v>
      </c>
    </row>
    <row r="633" spans="1:4" ht="15.95" customHeight="1" x14ac:dyDescent="0.25">
      <c r="A633" s="4" t="s">
        <v>491</v>
      </c>
      <c r="B633" s="4" t="s">
        <v>362</v>
      </c>
      <c r="C633" s="5">
        <v>19143</v>
      </c>
      <c r="D633" s="6">
        <v>7540.08</v>
      </c>
    </row>
    <row r="634" spans="1:4" ht="15.95" customHeight="1" x14ac:dyDescent="0.25">
      <c r="A634" s="4" t="s">
        <v>491</v>
      </c>
      <c r="B634" s="4" t="s">
        <v>528</v>
      </c>
      <c r="C634" s="5">
        <v>19145</v>
      </c>
      <c r="D634" s="6">
        <v>9863.9599999999991</v>
      </c>
    </row>
    <row r="635" spans="1:4" ht="15.95" customHeight="1" x14ac:dyDescent="0.25">
      <c r="A635" s="4" t="s">
        <v>491</v>
      </c>
      <c r="B635" s="4" t="s">
        <v>529</v>
      </c>
      <c r="C635" s="5">
        <v>19147</v>
      </c>
      <c r="D635" s="6">
        <v>8221.7000000000007</v>
      </c>
    </row>
    <row r="636" spans="1:4" ht="15.95" customHeight="1" x14ac:dyDescent="0.25">
      <c r="A636" s="4" t="s">
        <v>491</v>
      </c>
      <c r="B636" s="4" t="s">
        <v>530</v>
      </c>
      <c r="C636" s="5">
        <v>19149</v>
      </c>
      <c r="D636" s="6">
        <v>8054.58</v>
      </c>
    </row>
    <row r="637" spans="1:4" ht="15.95" customHeight="1" x14ac:dyDescent="0.25">
      <c r="A637" s="4" t="s">
        <v>491</v>
      </c>
      <c r="B637" s="4" t="s">
        <v>531</v>
      </c>
      <c r="C637" s="5">
        <v>19151</v>
      </c>
      <c r="D637" s="6">
        <v>7873.25</v>
      </c>
    </row>
    <row r="638" spans="1:4" ht="15.95" customHeight="1" x14ac:dyDescent="0.25">
      <c r="A638" s="4" t="s">
        <v>491</v>
      </c>
      <c r="B638" s="4" t="s">
        <v>166</v>
      </c>
      <c r="C638" s="5">
        <v>19153</v>
      </c>
      <c r="D638" s="6">
        <v>7236.52</v>
      </c>
    </row>
    <row r="639" spans="1:4" ht="15.95" customHeight="1" x14ac:dyDescent="0.25">
      <c r="A639" s="4" t="s">
        <v>491</v>
      </c>
      <c r="B639" s="4" t="s">
        <v>532</v>
      </c>
      <c r="C639" s="5">
        <v>19155</v>
      </c>
      <c r="D639" s="6">
        <v>8034.59</v>
      </c>
    </row>
    <row r="640" spans="1:4" ht="15.95" customHeight="1" x14ac:dyDescent="0.25">
      <c r="A640" s="4" t="s">
        <v>491</v>
      </c>
      <c r="B640" s="4" t="s">
        <v>533</v>
      </c>
      <c r="C640" s="5">
        <v>19157</v>
      </c>
      <c r="D640" s="6">
        <v>6998.32</v>
      </c>
    </row>
    <row r="641" spans="1:4" ht="15.95" customHeight="1" x14ac:dyDescent="0.25">
      <c r="A641" s="4" t="s">
        <v>491</v>
      </c>
      <c r="B641" s="4" t="s">
        <v>534</v>
      </c>
      <c r="C641" s="5">
        <v>19159</v>
      </c>
      <c r="D641" s="6">
        <v>9522.92</v>
      </c>
    </row>
    <row r="642" spans="1:4" ht="15.95" customHeight="1" x14ac:dyDescent="0.25">
      <c r="A642" s="4" t="s">
        <v>491</v>
      </c>
      <c r="B642" s="4" t="s">
        <v>535</v>
      </c>
      <c r="C642" s="5">
        <v>19161</v>
      </c>
      <c r="D642" s="6">
        <v>8958.89</v>
      </c>
    </row>
    <row r="643" spans="1:4" ht="15.95" customHeight="1" x14ac:dyDescent="0.25">
      <c r="A643" s="4" t="s">
        <v>491</v>
      </c>
      <c r="B643" s="4" t="s">
        <v>171</v>
      </c>
      <c r="C643" s="5">
        <v>19163</v>
      </c>
      <c r="D643" s="6">
        <v>8560.2999999999993</v>
      </c>
    </row>
    <row r="644" spans="1:4" ht="15.95" customHeight="1" x14ac:dyDescent="0.25">
      <c r="A644" s="4" t="s">
        <v>491</v>
      </c>
      <c r="B644" s="4" t="s">
        <v>115</v>
      </c>
      <c r="C644" s="5">
        <v>19165</v>
      </c>
      <c r="D644" s="6">
        <v>9204.7900000000009</v>
      </c>
    </row>
    <row r="645" spans="1:4" ht="15.95" customHeight="1" x14ac:dyDescent="0.25">
      <c r="A645" s="4" t="s">
        <v>491</v>
      </c>
      <c r="B645" s="4" t="s">
        <v>536</v>
      </c>
      <c r="C645" s="5">
        <v>19167</v>
      </c>
      <c r="D645" s="6">
        <v>8390.16</v>
      </c>
    </row>
    <row r="646" spans="1:4" ht="15.95" customHeight="1" x14ac:dyDescent="0.25">
      <c r="A646" s="4" t="s">
        <v>491</v>
      </c>
      <c r="B646" s="4" t="s">
        <v>537</v>
      </c>
      <c r="C646" s="5">
        <v>19169</v>
      </c>
      <c r="D646" s="6">
        <v>7172.58</v>
      </c>
    </row>
    <row r="647" spans="1:4" ht="15.95" customHeight="1" x14ac:dyDescent="0.25">
      <c r="A647" s="4" t="s">
        <v>491</v>
      </c>
      <c r="B647" s="4" t="s">
        <v>538</v>
      </c>
      <c r="C647" s="5">
        <v>19171</v>
      </c>
      <c r="D647" s="6">
        <v>8213.64</v>
      </c>
    </row>
    <row r="648" spans="1:4" ht="15.95" customHeight="1" x14ac:dyDescent="0.25">
      <c r="A648" s="4" t="s">
        <v>491</v>
      </c>
      <c r="B648" s="4" t="s">
        <v>373</v>
      </c>
      <c r="C648" s="5">
        <v>19173</v>
      </c>
      <c r="D648" s="6">
        <v>9247.48</v>
      </c>
    </row>
    <row r="649" spans="1:4" ht="15.95" customHeight="1" x14ac:dyDescent="0.25">
      <c r="A649" s="4" t="s">
        <v>491</v>
      </c>
      <c r="B649" s="4" t="s">
        <v>178</v>
      </c>
      <c r="C649" s="5">
        <v>19175</v>
      </c>
      <c r="D649" s="6">
        <v>7239.9</v>
      </c>
    </row>
    <row r="650" spans="1:4" ht="15.95" customHeight="1" x14ac:dyDescent="0.25">
      <c r="A650" s="4" t="s">
        <v>491</v>
      </c>
      <c r="B650" s="4" t="s">
        <v>179</v>
      </c>
      <c r="C650" s="5">
        <v>19177</v>
      </c>
      <c r="D650" s="6">
        <v>8924.25</v>
      </c>
    </row>
    <row r="651" spans="1:4" ht="15.95" customHeight="1" x14ac:dyDescent="0.25">
      <c r="A651" s="4" t="s">
        <v>491</v>
      </c>
      <c r="B651" s="4" t="s">
        <v>539</v>
      </c>
      <c r="C651" s="5">
        <v>19179</v>
      </c>
      <c r="D651" s="6">
        <v>8294.1200000000008</v>
      </c>
    </row>
    <row r="652" spans="1:4" ht="15.95" customHeight="1" x14ac:dyDescent="0.25">
      <c r="A652" s="4" t="s">
        <v>491</v>
      </c>
      <c r="B652" s="4" t="s">
        <v>478</v>
      </c>
      <c r="C652" s="5">
        <v>19181</v>
      </c>
      <c r="D652" s="6">
        <v>7136.5</v>
      </c>
    </row>
    <row r="653" spans="1:4" ht="15.95" customHeight="1" x14ac:dyDescent="0.25">
      <c r="A653" s="4" t="s">
        <v>491</v>
      </c>
      <c r="B653" s="4" t="s">
        <v>122</v>
      </c>
      <c r="C653" s="5">
        <v>19183</v>
      </c>
      <c r="D653" s="6">
        <v>8026.76</v>
      </c>
    </row>
    <row r="654" spans="1:4" ht="15.95" customHeight="1" x14ac:dyDescent="0.25">
      <c r="A654" s="4" t="s">
        <v>491</v>
      </c>
      <c r="B654" s="4" t="s">
        <v>479</v>
      </c>
      <c r="C654" s="5">
        <v>19185</v>
      </c>
      <c r="D654" s="6">
        <v>8120.05</v>
      </c>
    </row>
    <row r="655" spans="1:4" ht="15.95" customHeight="1" x14ac:dyDescent="0.25">
      <c r="A655" s="4" t="s">
        <v>491</v>
      </c>
      <c r="B655" s="4" t="s">
        <v>480</v>
      </c>
      <c r="C655" s="5">
        <v>19187</v>
      </c>
      <c r="D655" s="6">
        <v>7358.72</v>
      </c>
    </row>
    <row r="656" spans="1:4" ht="15.95" customHeight="1" x14ac:dyDescent="0.25">
      <c r="A656" s="4" t="s">
        <v>491</v>
      </c>
      <c r="B656" s="4" t="s">
        <v>540</v>
      </c>
      <c r="C656" s="5">
        <v>19189</v>
      </c>
      <c r="D656" s="6">
        <v>7729.79</v>
      </c>
    </row>
    <row r="657" spans="1:4" ht="15.95" customHeight="1" x14ac:dyDescent="0.25">
      <c r="A657" s="4" t="s">
        <v>491</v>
      </c>
      <c r="B657" s="4" t="s">
        <v>541</v>
      </c>
      <c r="C657" s="5">
        <v>19191</v>
      </c>
      <c r="D657" s="6">
        <v>7182.8</v>
      </c>
    </row>
    <row r="658" spans="1:4" ht="15.95" customHeight="1" x14ac:dyDescent="0.25">
      <c r="A658" s="4" t="s">
        <v>491</v>
      </c>
      <c r="B658" s="4" t="s">
        <v>542</v>
      </c>
      <c r="C658" s="5">
        <v>19193</v>
      </c>
      <c r="D658" s="6">
        <v>8177.38</v>
      </c>
    </row>
    <row r="659" spans="1:4" ht="15.95" customHeight="1" x14ac:dyDescent="0.25">
      <c r="A659" s="4" t="s">
        <v>491</v>
      </c>
      <c r="B659" s="4" t="s">
        <v>485</v>
      </c>
      <c r="C659" s="5">
        <v>19195</v>
      </c>
      <c r="D659" s="6">
        <v>6907.85</v>
      </c>
    </row>
    <row r="660" spans="1:4" ht="15.95" customHeight="1" x14ac:dyDescent="0.25">
      <c r="A660" s="4" t="s">
        <v>491</v>
      </c>
      <c r="B660" s="4" t="s">
        <v>543</v>
      </c>
      <c r="C660" s="5">
        <v>19197</v>
      </c>
      <c r="D660" s="6">
        <v>10821.52</v>
      </c>
    </row>
    <row r="661" spans="1:4" ht="15.95" customHeight="1" x14ac:dyDescent="0.25">
      <c r="A661" s="4" t="s">
        <v>544</v>
      </c>
      <c r="B661" s="4" t="s">
        <v>31</v>
      </c>
      <c r="C661" s="5" t="s">
        <v>29</v>
      </c>
      <c r="D661" s="6">
        <v>7642.91</v>
      </c>
    </row>
    <row r="662" spans="1:4" ht="15.95" customHeight="1" x14ac:dyDescent="0.25">
      <c r="A662" s="4" t="s">
        <v>544</v>
      </c>
      <c r="B662" s="4" t="s">
        <v>545</v>
      </c>
      <c r="C662" s="5">
        <v>16001</v>
      </c>
      <c r="D662" s="6">
        <v>7439.55</v>
      </c>
    </row>
    <row r="663" spans="1:4" ht="15.95" customHeight="1" x14ac:dyDescent="0.25">
      <c r="A663" s="4" t="s">
        <v>544</v>
      </c>
      <c r="B663" s="4" t="s">
        <v>257</v>
      </c>
      <c r="C663" s="5">
        <v>16003</v>
      </c>
      <c r="D663" s="6">
        <v>6654.36</v>
      </c>
    </row>
    <row r="664" spans="1:4" ht="15.95" customHeight="1" x14ac:dyDescent="0.25">
      <c r="A664" s="4" t="s">
        <v>544</v>
      </c>
      <c r="B664" s="4" t="s">
        <v>546</v>
      </c>
      <c r="C664" s="5">
        <v>16005</v>
      </c>
      <c r="D664" s="6">
        <v>8853.9699999999993</v>
      </c>
    </row>
    <row r="665" spans="1:4" ht="15.95" customHeight="1" x14ac:dyDescent="0.25">
      <c r="A665" s="4" t="s">
        <v>544</v>
      </c>
      <c r="B665" s="4" t="s">
        <v>547</v>
      </c>
      <c r="C665" s="5">
        <v>16007</v>
      </c>
      <c r="D665" s="6">
        <v>7904.98</v>
      </c>
    </row>
    <row r="666" spans="1:4" ht="15.95" customHeight="1" x14ac:dyDescent="0.25">
      <c r="A666" s="4" t="s">
        <v>544</v>
      </c>
      <c r="B666" s="4" t="s">
        <v>548</v>
      </c>
      <c r="C666" s="5">
        <v>16009</v>
      </c>
      <c r="D666" s="6">
        <v>7122.3</v>
      </c>
    </row>
    <row r="667" spans="1:4" ht="15.95" customHeight="1" x14ac:dyDescent="0.25">
      <c r="A667" s="4" t="s">
        <v>544</v>
      </c>
      <c r="B667" s="4" t="s">
        <v>549</v>
      </c>
      <c r="C667" s="5">
        <v>16011</v>
      </c>
      <c r="D667" s="6">
        <v>7991.45</v>
      </c>
    </row>
    <row r="668" spans="1:4" ht="15.95" customHeight="1" x14ac:dyDescent="0.25">
      <c r="A668" s="4" t="s">
        <v>544</v>
      </c>
      <c r="B668" s="4" t="s">
        <v>550</v>
      </c>
      <c r="C668" s="5">
        <v>16013</v>
      </c>
      <c r="D668" s="6">
        <v>7363.68</v>
      </c>
    </row>
    <row r="669" spans="1:4" ht="15.95" customHeight="1" x14ac:dyDescent="0.25">
      <c r="A669" s="4" t="s">
        <v>544</v>
      </c>
      <c r="B669" s="4" t="s">
        <v>551</v>
      </c>
      <c r="C669" s="5">
        <v>16015</v>
      </c>
      <c r="D669" s="6">
        <v>7404.73</v>
      </c>
    </row>
    <row r="670" spans="1:4" ht="15.95" customHeight="1" x14ac:dyDescent="0.25">
      <c r="A670" s="4" t="s">
        <v>544</v>
      </c>
      <c r="B670" s="4" t="s">
        <v>552</v>
      </c>
      <c r="C670" s="5">
        <v>16017</v>
      </c>
      <c r="D670" s="6">
        <v>6424.3</v>
      </c>
    </row>
    <row r="671" spans="1:4" ht="15.95" customHeight="1" x14ac:dyDescent="0.25">
      <c r="A671" s="4" t="s">
        <v>544</v>
      </c>
      <c r="B671" s="4" t="s">
        <v>553</v>
      </c>
      <c r="C671" s="5">
        <v>16019</v>
      </c>
      <c r="D671" s="6">
        <v>8362.5</v>
      </c>
    </row>
    <row r="672" spans="1:4" ht="15.95" customHeight="1" x14ac:dyDescent="0.25">
      <c r="A672" s="4" t="s">
        <v>544</v>
      </c>
      <c r="B672" s="4" t="s">
        <v>554</v>
      </c>
      <c r="C672" s="5">
        <v>16021</v>
      </c>
      <c r="D672" s="6">
        <v>6244.71</v>
      </c>
    </row>
    <row r="673" spans="1:4" ht="15.95" customHeight="1" x14ac:dyDescent="0.25">
      <c r="A673" s="4" t="s">
        <v>544</v>
      </c>
      <c r="B673" s="4" t="s">
        <v>203</v>
      </c>
      <c r="C673" s="5">
        <v>16023</v>
      </c>
      <c r="D673" s="6">
        <v>8732.01</v>
      </c>
    </row>
    <row r="674" spans="1:4" ht="15.95" customHeight="1" x14ac:dyDescent="0.25">
      <c r="A674" s="4" t="s">
        <v>544</v>
      </c>
      <c r="B674" s="4" t="s">
        <v>555</v>
      </c>
      <c r="C674" s="5">
        <v>16025</v>
      </c>
      <c r="D674" s="6">
        <v>5902.91</v>
      </c>
    </row>
    <row r="675" spans="1:4" ht="15.95" customHeight="1" x14ac:dyDescent="0.25">
      <c r="A675" s="4" t="s">
        <v>544</v>
      </c>
      <c r="B675" s="4" t="s">
        <v>556</v>
      </c>
      <c r="C675" s="5">
        <v>16027</v>
      </c>
      <c r="D675" s="6">
        <v>7718.25</v>
      </c>
    </row>
    <row r="676" spans="1:4" ht="15.95" customHeight="1" x14ac:dyDescent="0.25">
      <c r="A676" s="4" t="s">
        <v>544</v>
      </c>
      <c r="B676" s="4" t="s">
        <v>557</v>
      </c>
      <c r="C676" s="5">
        <v>16029</v>
      </c>
      <c r="D676" s="6">
        <v>8262.07</v>
      </c>
    </row>
    <row r="677" spans="1:4" ht="15.95" customHeight="1" x14ac:dyDescent="0.25">
      <c r="A677" s="4" t="s">
        <v>544</v>
      </c>
      <c r="B677" s="4" t="s">
        <v>558</v>
      </c>
      <c r="C677" s="5">
        <v>16031</v>
      </c>
      <c r="D677" s="6">
        <v>7655.72</v>
      </c>
    </row>
    <row r="678" spans="1:4" ht="15.95" customHeight="1" x14ac:dyDescent="0.25">
      <c r="A678" s="4" t="s">
        <v>544</v>
      </c>
      <c r="B678" s="4" t="s">
        <v>134</v>
      </c>
      <c r="C678" s="5">
        <v>16033</v>
      </c>
      <c r="D678" s="6">
        <v>3552.91</v>
      </c>
    </row>
    <row r="679" spans="1:4" ht="15.95" customHeight="1" x14ac:dyDescent="0.25">
      <c r="A679" s="4" t="s">
        <v>544</v>
      </c>
      <c r="B679" s="4" t="s">
        <v>559</v>
      </c>
      <c r="C679" s="5">
        <v>16035</v>
      </c>
      <c r="D679" s="6">
        <v>8159.23</v>
      </c>
    </row>
    <row r="680" spans="1:4" ht="15.95" customHeight="1" x14ac:dyDescent="0.25">
      <c r="A680" s="4" t="s">
        <v>544</v>
      </c>
      <c r="B680" s="4" t="s">
        <v>271</v>
      </c>
      <c r="C680" s="5">
        <v>16037</v>
      </c>
      <c r="D680" s="6">
        <v>6318.79</v>
      </c>
    </row>
    <row r="681" spans="1:4" ht="15.95" customHeight="1" x14ac:dyDescent="0.25">
      <c r="A681" s="4" t="s">
        <v>544</v>
      </c>
      <c r="B681" s="4" t="s">
        <v>83</v>
      </c>
      <c r="C681" s="5">
        <v>16039</v>
      </c>
      <c r="D681" s="6">
        <v>7141.73</v>
      </c>
    </row>
    <row r="682" spans="1:4" ht="15.95" customHeight="1" x14ac:dyDescent="0.25">
      <c r="A682" s="4" t="s">
        <v>544</v>
      </c>
      <c r="B682" s="4" t="s">
        <v>87</v>
      </c>
      <c r="C682" s="5">
        <v>16041</v>
      </c>
      <c r="D682" s="6">
        <v>7928.88</v>
      </c>
    </row>
    <row r="683" spans="1:4" ht="15.95" customHeight="1" x14ac:dyDescent="0.25">
      <c r="A683" s="4" t="s">
        <v>544</v>
      </c>
      <c r="B683" s="4" t="s">
        <v>279</v>
      </c>
      <c r="C683" s="5">
        <v>16043</v>
      </c>
      <c r="D683" s="6">
        <v>7679.55</v>
      </c>
    </row>
    <row r="684" spans="1:4" ht="15.95" customHeight="1" x14ac:dyDescent="0.25">
      <c r="A684" s="4" t="s">
        <v>544</v>
      </c>
      <c r="B684" s="4" t="s">
        <v>560</v>
      </c>
      <c r="C684" s="5">
        <v>16045</v>
      </c>
      <c r="D684" s="6">
        <v>6991.44</v>
      </c>
    </row>
    <row r="685" spans="1:4" ht="15.95" customHeight="1" x14ac:dyDescent="0.25">
      <c r="A685" s="4" t="s">
        <v>544</v>
      </c>
      <c r="B685" s="4" t="s">
        <v>561</v>
      </c>
      <c r="C685" s="5">
        <v>16047</v>
      </c>
      <c r="D685" s="6">
        <v>8857.91</v>
      </c>
    </row>
    <row r="686" spans="1:4" ht="15.95" customHeight="1" x14ac:dyDescent="0.25">
      <c r="A686" s="4" t="s">
        <v>544</v>
      </c>
      <c r="B686" s="4" t="s">
        <v>562</v>
      </c>
      <c r="C686" s="5">
        <v>16049</v>
      </c>
      <c r="D686" s="6">
        <v>6854.77</v>
      </c>
    </row>
    <row r="687" spans="1:4" ht="15.95" customHeight="1" x14ac:dyDescent="0.25">
      <c r="A687" s="4" t="s">
        <v>544</v>
      </c>
      <c r="B687" s="4" t="s">
        <v>94</v>
      </c>
      <c r="C687" s="5">
        <v>16051</v>
      </c>
      <c r="D687" s="6">
        <v>7799.09</v>
      </c>
    </row>
    <row r="688" spans="1:4" ht="15.95" customHeight="1" x14ac:dyDescent="0.25">
      <c r="A688" s="4" t="s">
        <v>544</v>
      </c>
      <c r="B688" s="4" t="s">
        <v>563</v>
      </c>
      <c r="C688" s="5">
        <v>16053</v>
      </c>
      <c r="D688" s="6">
        <v>9379.34</v>
      </c>
    </row>
    <row r="689" spans="1:4" ht="15.95" customHeight="1" x14ac:dyDescent="0.25">
      <c r="A689" s="4" t="s">
        <v>544</v>
      </c>
      <c r="B689" s="4" t="s">
        <v>564</v>
      </c>
      <c r="C689" s="5">
        <v>16055</v>
      </c>
      <c r="D689" s="6">
        <v>7351.5</v>
      </c>
    </row>
    <row r="690" spans="1:4" ht="15.95" customHeight="1" x14ac:dyDescent="0.25">
      <c r="A690" s="4" t="s">
        <v>544</v>
      </c>
      <c r="B690" s="4" t="s">
        <v>565</v>
      </c>
      <c r="C690" s="5">
        <v>16057</v>
      </c>
      <c r="D690" s="6">
        <v>7348.87</v>
      </c>
    </row>
    <row r="691" spans="1:4" ht="15.95" customHeight="1" x14ac:dyDescent="0.25">
      <c r="A691" s="4" t="s">
        <v>544</v>
      </c>
      <c r="B691" s="4" t="s">
        <v>566</v>
      </c>
      <c r="C691" s="5">
        <v>16059</v>
      </c>
      <c r="D691" s="6">
        <v>6508.21</v>
      </c>
    </row>
    <row r="692" spans="1:4" ht="15.95" customHeight="1" x14ac:dyDescent="0.25">
      <c r="A692" s="4" t="s">
        <v>544</v>
      </c>
      <c r="B692" s="4" t="s">
        <v>567</v>
      </c>
      <c r="C692" s="5">
        <v>16061</v>
      </c>
      <c r="D692" s="6">
        <v>8061.49</v>
      </c>
    </row>
    <row r="693" spans="1:4" ht="15.95" customHeight="1" x14ac:dyDescent="0.25">
      <c r="A693" s="4" t="s">
        <v>544</v>
      </c>
      <c r="B693" s="4" t="s">
        <v>155</v>
      </c>
      <c r="C693" s="5">
        <v>16063</v>
      </c>
      <c r="D693" s="6">
        <v>6425.49</v>
      </c>
    </row>
    <row r="694" spans="1:4" ht="15.95" customHeight="1" x14ac:dyDescent="0.25">
      <c r="A694" s="4" t="s">
        <v>544</v>
      </c>
      <c r="B694" s="4" t="s">
        <v>102</v>
      </c>
      <c r="C694" s="5">
        <v>16065</v>
      </c>
      <c r="D694" s="6">
        <v>6477.79</v>
      </c>
    </row>
    <row r="695" spans="1:4" ht="15.95" customHeight="1" x14ac:dyDescent="0.25">
      <c r="A695" s="4" t="s">
        <v>544</v>
      </c>
      <c r="B695" s="4" t="s">
        <v>568</v>
      </c>
      <c r="C695" s="5">
        <v>16067</v>
      </c>
      <c r="D695" s="6">
        <v>6697.33</v>
      </c>
    </row>
    <row r="696" spans="1:4" ht="15.95" customHeight="1" x14ac:dyDescent="0.25">
      <c r="A696" s="4" t="s">
        <v>544</v>
      </c>
      <c r="B696" s="4" t="s">
        <v>569</v>
      </c>
      <c r="C696" s="5">
        <v>16069</v>
      </c>
      <c r="D696" s="6">
        <v>7981.58</v>
      </c>
    </row>
    <row r="697" spans="1:4" ht="15.95" customHeight="1" x14ac:dyDescent="0.25">
      <c r="A697" s="4" t="s">
        <v>544</v>
      </c>
      <c r="B697" s="4" t="s">
        <v>570</v>
      </c>
      <c r="C697" s="5">
        <v>16071</v>
      </c>
      <c r="D697" s="6">
        <v>8612.11</v>
      </c>
    </row>
    <row r="698" spans="1:4" ht="15.95" customHeight="1" x14ac:dyDescent="0.25">
      <c r="A698" s="4" t="s">
        <v>544</v>
      </c>
      <c r="B698" s="4" t="s">
        <v>571</v>
      </c>
      <c r="C698" s="5">
        <v>16073</v>
      </c>
      <c r="D698" s="6">
        <v>6632.55</v>
      </c>
    </row>
    <row r="699" spans="1:4" ht="15.95" customHeight="1" x14ac:dyDescent="0.25">
      <c r="A699" s="4" t="s">
        <v>544</v>
      </c>
      <c r="B699" s="4" t="s">
        <v>572</v>
      </c>
      <c r="C699" s="5">
        <v>16075</v>
      </c>
      <c r="D699" s="6">
        <v>7208.83</v>
      </c>
    </row>
    <row r="700" spans="1:4" ht="15.95" customHeight="1" x14ac:dyDescent="0.25">
      <c r="A700" s="4" t="s">
        <v>544</v>
      </c>
      <c r="B700" s="4" t="s">
        <v>573</v>
      </c>
      <c r="C700" s="5">
        <v>16077</v>
      </c>
      <c r="D700" s="6">
        <v>7497.69</v>
      </c>
    </row>
    <row r="701" spans="1:4" ht="15.95" customHeight="1" x14ac:dyDescent="0.25">
      <c r="A701" s="4" t="s">
        <v>544</v>
      </c>
      <c r="B701" s="4" t="s">
        <v>574</v>
      </c>
      <c r="C701" s="5">
        <v>16079</v>
      </c>
      <c r="D701" s="6">
        <v>7916.18</v>
      </c>
    </row>
    <row r="702" spans="1:4" ht="15.95" customHeight="1" x14ac:dyDescent="0.25">
      <c r="A702" s="4" t="s">
        <v>544</v>
      </c>
      <c r="B702" s="4" t="s">
        <v>575</v>
      </c>
      <c r="C702" s="5">
        <v>16081</v>
      </c>
      <c r="D702" s="6">
        <v>9131.32</v>
      </c>
    </row>
    <row r="703" spans="1:4" ht="15.95" customHeight="1" x14ac:dyDescent="0.25">
      <c r="A703" s="4" t="s">
        <v>544</v>
      </c>
      <c r="B703" s="4" t="s">
        <v>576</v>
      </c>
      <c r="C703" s="5">
        <v>16083</v>
      </c>
      <c r="D703" s="6">
        <v>8332.56</v>
      </c>
    </row>
    <row r="704" spans="1:4" ht="15.95" customHeight="1" x14ac:dyDescent="0.25">
      <c r="A704" s="4" t="s">
        <v>544</v>
      </c>
      <c r="B704" s="4" t="s">
        <v>577</v>
      </c>
      <c r="C704" s="5">
        <v>16085</v>
      </c>
      <c r="D704" s="6">
        <v>8087.77</v>
      </c>
    </row>
    <row r="705" spans="1:4" ht="15.95" customHeight="1" x14ac:dyDescent="0.25">
      <c r="A705" s="4" t="s">
        <v>544</v>
      </c>
      <c r="B705" s="4" t="s">
        <v>122</v>
      </c>
      <c r="C705" s="5">
        <v>16087</v>
      </c>
      <c r="D705" s="6">
        <v>7049.18</v>
      </c>
    </row>
    <row r="706" spans="1:4" ht="15.95" customHeight="1" x14ac:dyDescent="0.25">
      <c r="A706" s="4" t="s">
        <v>578</v>
      </c>
      <c r="B706" s="4" t="s">
        <v>31</v>
      </c>
      <c r="C706" s="5" t="s">
        <v>29</v>
      </c>
      <c r="D706" s="6">
        <v>9769.7000000000007</v>
      </c>
    </row>
    <row r="707" spans="1:4" ht="15.95" customHeight="1" x14ac:dyDescent="0.25">
      <c r="A707" s="4" t="s">
        <v>578</v>
      </c>
      <c r="B707" s="4" t="s">
        <v>257</v>
      </c>
      <c r="C707" s="5">
        <v>17001</v>
      </c>
      <c r="D707" s="6">
        <v>8868.67</v>
      </c>
    </row>
    <row r="708" spans="1:4" ht="15.95" customHeight="1" x14ac:dyDescent="0.25">
      <c r="A708" s="4" t="s">
        <v>578</v>
      </c>
      <c r="B708" s="4" t="s">
        <v>579</v>
      </c>
      <c r="C708" s="5">
        <v>17003</v>
      </c>
      <c r="D708" s="6">
        <v>7479.57</v>
      </c>
    </row>
    <row r="709" spans="1:4" ht="15.95" customHeight="1" x14ac:dyDescent="0.25">
      <c r="A709" s="4" t="s">
        <v>578</v>
      </c>
      <c r="B709" s="4" t="s">
        <v>580</v>
      </c>
      <c r="C709" s="5">
        <v>17005</v>
      </c>
      <c r="D709" s="6">
        <v>8409.84</v>
      </c>
    </row>
    <row r="710" spans="1:4" ht="15.95" customHeight="1" x14ac:dyDescent="0.25">
      <c r="A710" s="4" t="s">
        <v>578</v>
      </c>
      <c r="B710" s="4" t="s">
        <v>130</v>
      </c>
      <c r="C710" s="5">
        <v>17007</v>
      </c>
      <c r="D710" s="6">
        <v>8349.7199999999993</v>
      </c>
    </row>
    <row r="711" spans="1:4" ht="15.95" customHeight="1" x14ac:dyDescent="0.25">
      <c r="A711" s="4" t="s">
        <v>578</v>
      </c>
      <c r="B711" s="4" t="s">
        <v>581</v>
      </c>
      <c r="C711" s="5">
        <v>17009</v>
      </c>
      <c r="D711" s="6">
        <v>7995.26</v>
      </c>
    </row>
    <row r="712" spans="1:4" ht="15.95" customHeight="1" x14ac:dyDescent="0.25">
      <c r="A712" s="4" t="s">
        <v>578</v>
      </c>
      <c r="B712" s="4" t="s">
        <v>582</v>
      </c>
      <c r="C712" s="5">
        <v>17011</v>
      </c>
      <c r="D712" s="6">
        <v>8205.8799999999992</v>
      </c>
    </row>
    <row r="713" spans="1:4" ht="15.95" customHeight="1" x14ac:dyDescent="0.25">
      <c r="A713" s="4" t="s">
        <v>578</v>
      </c>
      <c r="B713" s="4" t="s">
        <v>65</v>
      </c>
      <c r="C713" s="5">
        <v>17013</v>
      </c>
      <c r="D713" s="6">
        <v>7674.89</v>
      </c>
    </row>
    <row r="714" spans="1:4" ht="15.95" customHeight="1" x14ac:dyDescent="0.25">
      <c r="A714" s="4" t="s">
        <v>578</v>
      </c>
      <c r="B714" s="4" t="s">
        <v>132</v>
      </c>
      <c r="C714" s="5">
        <v>17015</v>
      </c>
      <c r="D714" s="6">
        <v>7988.14</v>
      </c>
    </row>
    <row r="715" spans="1:4" ht="15.95" customHeight="1" x14ac:dyDescent="0.25">
      <c r="A715" s="4" t="s">
        <v>578</v>
      </c>
      <c r="B715" s="4" t="s">
        <v>500</v>
      </c>
      <c r="C715" s="5">
        <v>17017</v>
      </c>
      <c r="D715" s="6">
        <v>7879.79</v>
      </c>
    </row>
    <row r="716" spans="1:4" ht="15.95" customHeight="1" x14ac:dyDescent="0.25">
      <c r="A716" s="4" t="s">
        <v>578</v>
      </c>
      <c r="B716" s="4" t="s">
        <v>583</v>
      </c>
      <c r="C716" s="5">
        <v>17019</v>
      </c>
      <c r="D716" s="6">
        <v>8502.4599999999991</v>
      </c>
    </row>
    <row r="717" spans="1:4" ht="15.95" customHeight="1" x14ac:dyDescent="0.25">
      <c r="A717" s="4" t="s">
        <v>578</v>
      </c>
      <c r="B717" s="4" t="s">
        <v>584</v>
      </c>
      <c r="C717" s="5">
        <v>17021</v>
      </c>
      <c r="D717" s="6">
        <v>8222.48</v>
      </c>
    </row>
    <row r="718" spans="1:4" ht="15.95" customHeight="1" x14ac:dyDescent="0.25">
      <c r="A718" s="4" t="s">
        <v>578</v>
      </c>
      <c r="B718" s="4" t="s">
        <v>134</v>
      </c>
      <c r="C718" s="5">
        <v>17023</v>
      </c>
      <c r="D718" s="6">
        <v>8213.64</v>
      </c>
    </row>
    <row r="719" spans="1:4" ht="15.95" customHeight="1" x14ac:dyDescent="0.25">
      <c r="A719" s="4" t="s">
        <v>578</v>
      </c>
      <c r="B719" s="4" t="s">
        <v>71</v>
      </c>
      <c r="C719" s="5">
        <v>17025</v>
      </c>
      <c r="D719" s="6">
        <v>8970.11</v>
      </c>
    </row>
    <row r="720" spans="1:4" ht="15.95" customHeight="1" x14ac:dyDescent="0.25">
      <c r="A720" s="4" t="s">
        <v>578</v>
      </c>
      <c r="B720" s="4" t="s">
        <v>504</v>
      </c>
      <c r="C720" s="5">
        <v>17027</v>
      </c>
      <c r="D720" s="6">
        <v>8267.48</v>
      </c>
    </row>
    <row r="721" spans="1:4" ht="15.95" customHeight="1" x14ac:dyDescent="0.25">
      <c r="A721" s="4" t="s">
        <v>578</v>
      </c>
      <c r="B721" s="4" t="s">
        <v>585</v>
      </c>
      <c r="C721" s="5">
        <v>17029</v>
      </c>
      <c r="D721" s="6">
        <v>9229.0300000000007</v>
      </c>
    </row>
    <row r="722" spans="1:4" ht="15.95" customHeight="1" x14ac:dyDescent="0.25">
      <c r="A722" s="4" t="s">
        <v>578</v>
      </c>
      <c r="B722" s="4" t="s">
        <v>404</v>
      </c>
      <c r="C722" s="5">
        <v>17031</v>
      </c>
      <c r="D722" s="6">
        <v>11276.33</v>
      </c>
    </row>
    <row r="723" spans="1:4" ht="15.95" customHeight="1" x14ac:dyDescent="0.25">
      <c r="A723" s="4" t="s">
        <v>578</v>
      </c>
      <c r="B723" s="4" t="s">
        <v>139</v>
      </c>
      <c r="C723" s="5">
        <v>17033</v>
      </c>
      <c r="D723" s="6">
        <v>8216.6</v>
      </c>
    </row>
    <row r="724" spans="1:4" ht="15.95" customHeight="1" x14ac:dyDescent="0.25">
      <c r="A724" s="4" t="s">
        <v>578</v>
      </c>
      <c r="B724" s="4" t="s">
        <v>586</v>
      </c>
      <c r="C724" s="5">
        <v>17035</v>
      </c>
      <c r="D724" s="6">
        <v>8750.1200000000008</v>
      </c>
    </row>
    <row r="725" spans="1:4" ht="15.95" customHeight="1" x14ac:dyDescent="0.25">
      <c r="A725" s="4" t="s">
        <v>578</v>
      </c>
      <c r="B725" s="4" t="s">
        <v>82</v>
      </c>
      <c r="C725" s="5">
        <v>17037</v>
      </c>
      <c r="D725" s="6">
        <v>8826.08</v>
      </c>
    </row>
    <row r="726" spans="1:4" ht="15.95" customHeight="1" x14ac:dyDescent="0.25">
      <c r="A726" s="4" t="s">
        <v>578</v>
      </c>
      <c r="B726" s="4" t="s">
        <v>587</v>
      </c>
      <c r="C726" s="5">
        <v>17039</v>
      </c>
      <c r="D726" s="6">
        <v>8548.52</v>
      </c>
    </row>
    <row r="727" spans="1:4" ht="15.95" customHeight="1" x14ac:dyDescent="0.25">
      <c r="A727" s="4" t="s">
        <v>578</v>
      </c>
      <c r="B727" s="4" t="s">
        <v>275</v>
      </c>
      <c r="C727" s="5">
        <v>17041</v>
      </c>
      <c r="D727" s="6">
        <v>8321.6</v>
      </c>
    </row>
    <row r="728" spans="1:4" ht="15.95" customHeight="1" x14ac:dyDescent="0.25">
      <c r="A728" s="4" t="s">
        <v>578</v>
      </c>
      <c r="B728" s="4" t="s">
        <v>588</v>
      </c>
      <c r="C728" s="5">
        <v>17043</v>
      </c>
      <c r="D728" s="6">
        <v>9291.84</v>
      </c>
    </row>
    <row r="729" spans="1:4" ht="15.95" customHeight="1" x14ac:dyDescent="0.25">
      <c r="A729" s="4" t="s">
        <v>578</v>
      </c>
      <c r="B729" s="4" t="s">
        <v>589</v>
      </c>
      <c r="C729" s="5">
        <v>17045</v>
      </c>
      <c r="D729" s="6">
        <v>9487.86</v>
      </c>
    </row>
    <row r="730" spans="1:4" ht="15.95" customHeight="1" x14ac:dyDescent="0.25">
      <c r="A730" s="4" t="s">
        <v>578</v>
      </c>
      <c r="B730" s="4" t="s">
        <v>590</v>
      </c>
      <c r="C730" s="5">
        <v>17047</v>
      </c>
      <c r="D730" s="6">
        <v>8389.34</v>
      </c>
    </row>
    <row r="731" spans="1:4" ht="15.95" customHeight="1" x14ac:dyDescent="0.25">
      <c r="A731" s="4" t="s">
        <v>578</v>
      </c>
      <c r="B731" s="4" t="s">
        <v>415</v>
      </c>
      <c r="C731" s="5">
        <v>17049</v>
      </c>
      <c r="D731" s="6">
        <v>8191.99</v>
      </c>
    </row>
    <row r="732" spans="1:4" ht="15.95" customHeight="1" x14ac:dyDescent="0.25">
      <c r="A732" s="4" t="s">
        <v>578</v>
      </c>
      <c r="B732" s="4" t="s">
        <v>86</v>
      </c>
      <c r="C732" s="5">
        <v>17051</v>
      </c>
      <c r="D732" s="6">
        <v>8381.32</v>
      </c>
    </row>
    <row r="733" spans="1:4" ht="15.95" customHeight="1" x14ac:dyDescent="0.25">
      <c r="A733" s="4" t="s">
        <v>578</v>
      </c>
      <c r="B733" s="4" t="s">
        <v>591</v>
      </c>
      <c r="C733" s="5">
        <v>17053</v>
      </c>
      <c r="D733" s="6">
        <v>9203.7000000000007</v>
      </c>
    </row>
    <row r="734" spans="1:4" ht="15.95" customHeight="1" x14ac:dyDescent="0.25">
      <c r="A734" s="4" t="s">
        <v>578</v>
      </c>
      <c r="B734" s="4" t="s">
        <v>87</v>
      </c>
      <c r="C734" s="5">
        <v>17055</v>
      </c>
      <c r="D734" s="6">
        <v>9142.2900000000009</v>
      </c>
    </row>
    <row r="735" spans="1:4" ht="15.95" customHeight="1" x14ac:dyDescent="0.25">
      <c r="A735" s="4" t="s">
        <v>578</v>
      </c>
      <c r="B735" s="4" t="s">
        <v>145</v>
      </c>
      <c r="C735" s="5">
        <v>17057</v>
      </c>
      <c r="D735" s="6">
        <v>7967.98</v>
      </c>
    </row>
    <row r="736" spans="1:4" ht="15.95" customHeight="1" x14ac:dyDescent="0.25">
      <c r="A736" s="4" t="s">
        <v>578</v>
      </c>
      <c r="B736" s="4" t="s">
        <v>592</v>
      </c>
      <c r="C736" s="5">
        <v>17059</v>
      </c>
      <c r="D736" s="6">
        <v>7834.7</v>
      </c>
    </row>
    <row r="737" spans="1:4" ht="15.95" customHeight="1" x14ac:dyDescent="0.25">
      <c r="A737" s="4" t="s">
        <v>578</v>
      </c>
      <c r="B737" s="4" t="s">
        <v>89</v>
      </c>
      <c r="C737" s="5">
        <v>17061</v>
      </c>
      <c r="D737" s="6">
        <v>9909.6299999999992</v>
      </c>
    </row>
    <row r="738" spans="1:4" ht="15.95" customHeight="1" x14ac:dyDescent="0.25">
      <c r="A738" s="4" t="s">
        <v>578</v>
      </c>
      <c r="B738" s="4" t="s">
        <v>511</v>
      </c>
      <c r="C738" s="5">
        <v>17063</v>
      </c>
      <c r="D738" s="6">
        <v>9705.5300000000007</v>
      </c>
    </row>
    <row r="739" spans="1:4" ht="15.95" customHeight="1" x14ac:dyDescent="0.25">
      <c r="A739" s="4" t="s">
        <v>578</v>
      </c>
      <c r="B739" s="4" t="s">
        <v>345</v>
      </c>
      <c r="C739" s="5">
        <v>17065</v>
      </c>
      <c r="D739" s="6">
        <v>8485.8799999999992</v>
      </c>
    </row>
    <row r="740" spans="1:4" ht="15.95" customHeight="1" x14ac:dyDescent="0.25">
      <c r="A740" s="4" t="s">
        <v>578</v>
      </c>
      <c r="B740" s="4" t="s">
        <v>429</v>
      </c>
      <c r="C740" s="5">
        <v>17067</v>
      </c>
      <c r="D740" s="6">
        <v>7453.44</v>
      </c>
    </row>
    <row r="741" spans="1:4" ht="15.95" customHeight="1" x14ac:dyDescent="0.25">
      <c r="A741" s="4" t="s">
        <v>578</v>
      </c>
      <c r="B741" s="4" t="s">
        <v>513</v>
      </c>
      <c r="C741" s="5">
        <v>17069</v>
      </c>
      <c r="D741" s="6">
        <v>9597.2999999999993</v>
      </c>
    </row>
    <row r="742" spans="1:4" ht="15.95" customHeight="1" x14ac:dyDescent="0.25">
      <c r="A742" s="4" t="s">
        <v>578</v>
      </c>
      <c r="B742" s="4" t="s">
        <v>593</v>
      </c>
      <c r="C742" s="5">
        <v>17071</v>
      </c>
      <c r="D742" s="6">
        <v>7836.04</v>
      </c>
    </row>
    <row r="743" spans="1:4" ht="15.95" customHeight="1" x14ac:dyDescent="0.25">
      <c r="A743" s="4" t="s">
        <v>578</v>
      </c>
      <c r="B743" s="4" t="s">
        <v>91</v>
      </c>
      <c r="C743" s="5">
        <v>17073</v>
      </c>
      <c r="D743" s="6">
        <v>7904.33</v>
      </c>
    </row>
    <row r="744" spans="1:4" ht="15.95" customHeight="1" x14ac:dyDescent="0.25">
      <c r="A744" s="4" t="s">
        <v>578</v>
      </c>
      <c r="B744" s="4" t="s">
        <v>594</v>
      </c>
      <c r="C744" s="5">
        <v>17075</v>
      </c>
      <c r="D744" s="6">
        <v>9454.31</v>
      </c>
    </row>
    <row r="745" spans="1:4" ht="15.95" customHeight="1" x14ac:dyDescent="0.25">
      <c r="A745" s="4" t="s">
        <v>578</v>
      </c>
      <c r="B745" s="4" t="s">
        <v>93</v>
      </c>
      <c r="C745" s="5">
        <v>17077</v>
      </c>
      <c r="D745" s="6">
        <v>9061.48</v>
      </c>
    </row>
    <row r="746" spans="1:4" ht="15.95" customHeight="1" x14ac:dyDescent="0.25">
      <c r="A746" s="4" t="s">
        <v>578</v>
      </c>
      <c r="B746" s="4" t="s">
        <v>435</v>
      </c>
      <c r="C746" s="5">
        <v>17079</v>
      </c>
      <c r="D746" s="6">
        <v>8723.65</v>
      </c>
    </row>
    <row r="747" spans="1:4" ht="15.95" customHeight="1" x14ac:dyDescent="0.25">
      <c r="A747" s="4" t="s">
        <v>578</v>
      </c>
      <c r="B747" s="4" t="s">
        <v>94</v>
      </c>
      <c r="C747" s="5">
        <v>17081</v>
      </c>
      <c r="D747" s="6">
        <v>9134.08</v>
      </c>
    </row>
    <row r="748" spans="1:4" ht="15.95" customHeight="1" x14ac:dyDescent="0.25">
      <c r="A748" s="4" t="s">
        <v>578</v>
      </c>
      <c r="B748" s="4" t="s">
        <v>595</v>
      </c>
      <c r="C748" s="5">
        <v>17083</v>
      </c>
      <c r="D748" s="6">
        <v>8157.22</v>
      </c>
    </row>
    <row r="749" spans="1:4" ht="15.95" customHeight="1" x14ac:dyDescent="0.25">
      <c r="A749" s="4" t="s">
        <v>578</v>
      </c>
      <c r="B749" s="4" t="s">
        <v>596</v>
      </c>
      <c r="C749" s="5">
        <v>17085</v>
      </c>
      <c r="D749" s="6">
        <v>7635.01</v>
      </c>
    </row>
    <row r="750" spans="1:4" ht="15.95" customHeight="1" x14ac:dyDescent="0.25">
      <c r="A750" s="4" t="s">
        <v>578</v>
      </c>
      <c r="B750" s="4" t="s">
        <v>153</v>
      </c>
      <c r="C750" s="5">
        <v>17087</v>
      </c>
      <c r="D750" s="6">
        <v>7429.72</v>
      </c>
    </row>
    <row r="751" spans="1:4" ht="15.95" customHeight="1" x14ac:dyDescent="0.25">
      <c r="A751" s="4" t="s">
        <v>578</v>
      </c>
      <c r="B751" s="4" t="s">
        <v>597</v>
      </c>
      <c r="C751" s="5">
        <v>17089</v>
      </c>
      <c r="D751" s="6">
        <v>9741.2999999999993</v>
      </c>
    </row>
    <row r="752" spans="1:4" ht="15.95" customHeight="1" x14ac:dyDescent="0.25">
      <c r="A752" s="4" t="s">
        <v>578</v>
      </c>
      <c r="B752" s="4" t="s">
        <v>598</v>
      </c>
      <c r="C752" s="5">
        <v>17091</v>
      </c>
      <c r="D752" s="6">
        <v>10058.459999999999</v>
      </c>
    </row>
    <row r="753" spans="1:4" ht="15.95" customHeight="1" x14ac:dyDescent="0.25">
      <c r="A753" s="4" t="s">
        <v>578</v>
      </c>
      <c r="B753" s="4" t="s">
        <v>599</v>
      </c>
      <c r="C753" s="5">
        <v>17093</v>
      </c>
      <c r="D753" s="6">
        <v>8810.26</v>
      </c>
    </row>
    <row r="754" spans="1:4" ht="15.95" customHeight="1" x14ac:dyDescent="0.25">
      <c r="A754" s="4" t="s">
        <v>578</v>
      </c>
      <c r="B754" s="4" t="s">
        <v>600</v>
      </c>
      <c r="C754" s="5">
        <v>17095</v>
      </c>
      <c r="D754" s="6">
        <v>8364.7000000000007</v>
      </c>
    </row>
    <row r="755" spans="1:4" ht="15.95" customHeight="1" x14ac:dyDescent="0.25">
      <c r="A755" s="4" t="s">
        <v>578</v>
      </c>
      <c r="B755" s="4" t="s">
        <v>601</v>
      </c>
      <c r="C755" s="5">
        <v>17099</v>
      </c>
      <c r="D755" s="6">
        <v>8883.51</v>
      </c>
    </row>
    <row r="756" spans="1:4" ht="15.95" customHeight="1" x14ac:dyDescent="0.25">
      <c r="A756" s="4" t="s">
        <v>578</v>
      </c>
      <c r="B756" s="4" t="s">
        <v>216</v>
      </c>
      <c r="C756" s="5">
        <v>17097</v>
      </c>
      <c r="D756" s="6">
        <v>9432.32</v>
      </c>
    </row>
    <row r="757" spans="1:4" ht="15.95" customHeight="1" x14ac:dyDescent="0.25">
      <c r="A757" s="4" t="s">
        <v>578</v>
      </c>
      <c r="B757" s="4" t="s">
        <v>97</v>
      </c>
      <c r="C757" s="5">
        <v>17101</v>
      </c>
      <c r="D757" s="6">
        <v>9102.14</v>
      </c>
    </row>
    <row r="758" spans="1:4" ht="15.95" customHeight="1" x14ac:dyDescent="0.25">
      <c r="A758" s="4" t="s">
        <v>578</v>
      </c>
      <c r="B758" s="4" t="s">
        <v>98</v>
      </c>
      <c r="C758" s="5">
        <v>17103</v>
      </c>
      <c r="D758" s="6">
        <v>8229.08</v>
      </c>
    </row>
    <row r="759" spans="1:4" ht="15.95" customHeight="1" x14ac:dyDescent="0.25">
      <c r="A759" s="4" t="s">
        <v>578</v>
      </c>
      <c r="B759" s="4" t="s">
        <v>602</v>
      </c>
      <c r="C759" s="5">
        <v>17105</v>
      </c>
      <c r="D759" s="6">
        <v>8219.49</v>
      </c>
    </row>
    <row r="760" spans="1:4" ht="15.95" customHeight="1" x14ac:dyDescent="0.25">
      <c r="A760" s="4" t="s">
        <v>578</v>
      </c>
      <c r="B760" s="4" t="s">
        <v>157</v>
      </c>
      <c r="C760" s="5">
        <v>17107</v>
      </c>
      <c r="D760" s="6">
        <v>8133.26</v>
      </c>
    </row>
    <row r="761" spans="1:4" ht="15.95" customHeight="1" x14ac:dyDescent="0.25">
      <c r="A761" s="4" t="s">
        <v>578</v>
      </c>
      <c r="B761" s="4" t="s">
        <v>101</v>
      </c>
      <c r="C761" s="5">
        <v>17115</v>
      </c>
      <c r="D761" s="6">
        <v>8445.31</v>
      </c>
    </row>
    <row r="762" spans="1:4" ht="15.95" customHeight="1" x14ac:dyDescent="0.25">
      <c r="A762" s="4" t="s">
        <v>578</v>
      </c>
      <c r="B762" s="4" t="s">
        <v>603</v>
      </c>
      <c r="C762" s="5">
        <v>17117</v>
      </c>
      <c r="D762" s="6">
        <v>8626.2000000000007</v>
      </c>
    </row>
    <row r="763" spans="1:4" ht="15.95" customHeight="1" x14ac:dyDescent="0.25">
      <c r="A763" s="4" t="s">
        <v>578</v>
      </c>
      <c r="B763" s="4" t="s">
        <v>102</v>
      </c>
      <c r="C763" s="5">
        <v>17119</v>
      </c>
      <c r="D763" s="6">
        <v>8830.81</v>
      </c>
    </row>
    <row r="764" spans="1:4" ht="15.95" customHeight="1" x14ac:dyDescent="0.25">
      <c r="A764" s="4" t="s">
        <v>578</v>
      </c>
      <c r="B764" s="4" t="s">
        <v>104</v>
      </c>
      <c r="C764" s="5">
        <v>17121</v>
      </c>
      <c r="D764" s="6">
        <v>9823.92</v>
      </c>
    </row>
    <row r="765" spans="1:4" ht="15.95" customHeight="1" x14ac:dyDescent="0.25">
      <c r="A765" s="4" t="s">
        <v>578</v>
      </c>
      <c r="B765" s="4" t="s">
        <v>105</v>
      </c>
      <c r="C765" s="5">
        <v>17123</v>
      </c>
      <c r="D765" s="6">
        <v>8057.21</v>
      </c>
    </row>
    <row r="766" spans="1:4" ht="15.95" customHeight="1" x14ac:dyDescent="0.25">
      <c r="A766" s="4" t="s">
        <v>578</v>
      </c>
      <c r="B766" s="4" t="s">
        <v>604</v>
      </c>
      <c r="C766" s="5">
        <v>17125</v>
      </c>
      <c r="D766" s="6">
        <v>8817.14</v>
      </c>
    </row>
    <row r="767" spans="1:4" ht="15.95" customHeight="1" x14ac:dyDescent="0.25">
      <c r="A767" s="4" t="s">
        <v>578</v>
      </c>
      <c r="B767" s="4" t="s">
        <v>605</v>
      </c>
      <c r="C767" s="5">
        <v>17127</v>
      </c>
      <c r="D767" s="6">
        <v>8726.5400000000009</v>
      </c>
    </row>
    <row r="768" spans="1:4" ht="15.95" customHeight="1" x14ac:dyDescent="0.25">
      <c r="A768" s="4" t="s">
        <v>578</v>
      </c>
      <c r="B768" s="4" t="s">
        <v>606</v>
      </c>
      <c r="C768" s="5">
        <v>17109</v>
      </c>
      <c r="D768" s="6">
        <v>7681.93</v>
      </c>
    </row>
    <row r="769" spans="1:4" ht="15.95" customHeight="1" x14ac:dyDescent="0.25">
      <c r="A769" s="4" t="s">
        <v>578</v>
      </c>
      <c r="B769" s="4" t="s">
        <v>607</v>
      </c>
      <c r="C769" s="5">
        <v>17111</v>
      </c>
      <c r="D769" s="6">
        <v>9375.48</v>
      </c>
    </row>
    <row r="770" spans="1:4" ht="15.95" customHeight="1" x14ac:dyDescent="0.25">
      <c r="A770" s="4" t="s">
        <v>578</v>
      </c>
      <c r="B770" s="4" t="s">
        <v>608</v>
      </c>
      <c r="C770" s="5">
        <v>17113</v>
      </c>
      <c r="D770" s="6">
        <v>7392.44</v>
      </c>
    </row>
    <row r="771" spans="1:4" ht="15.95" customHeight="1" x14ac:dyDescent="0.25">
      <c r="A771" s="4" t="s">
        <v>578</v>
      </c>
      <c r="B771" s="4" t="s">
        <v>609</v>
      </c>
      <c r="C771" s="5">
        <v>17129</v>
      </c>
      <c r="D771" s="6">
        <v>7754.09</v>
      </c>
    </row>
    <row r="772" spans="1:4" ht="15.95" customHeight="1" x14ac:dyDescent="0.25">
      <c r="A772" s="4" t="s">
        <v>578</v>
      </c>
      <c r="B772" s="4" t="s">
        <v>610</v>
      </c>
      <c r="C772" s="5">
        <v>17131</v>
      </c>
      <c r="D772" s="6">
        <v>7859.4</v>
      </c>
    </row>
    <row r="773" spans="1:4" ht="15.95" customHeight="1" x14ac:dyDescent="0.25">
      <c r="A773" s="4" t="s">
        <v>578</v>
      </c>
      <c r="B773" s="4" t="s">
        <v>107</v>
      </c>
      <c r="C773" s="5">
        <v>17133</v>
      </c>
      <c r="D773" s="6">
        <v>8533.11</v>
      </c>
    </row>
    <row r="774" spans="1:4" ht="15.95" customHeight="1" x14ac:dyDescent="0.25">
      <c r="A774" s="4" t="s">
        <v>578</v>
      </c>
      <c r="B774" s="4" t="s">
        <v>108</v>
      </c>
      <c r="C774" s="5">
        <v>17135</v>
      </c>
      <c r="D774" s="6">
        <v>8630.48</v>
      </c>
    </row>
    <row r="775" spans="1:4" ht="15.95" customHeight="1" x14ac:dyDescent="0.25">
      <c r="A775" s="4" t="s">
        <v>578</v>
      </c>
      <c r="B775" s="4" t="s">
        <v>109</v>
      </c>
      <c r="C775" s="5">
        <v>17137</v>
      </c>
      <c r="D775" s="6">
        <v>8724.1299999999992</v>
      </c>
    </row>
    <row r="776" spans="1:4" ht="15.95" customHeight="1" x14ac:dyDescent="0.25">
      <c r="A776" s="4" t="s">
        <v>578</v>
      </c>
      <c r="B776" s="4" t="s">
        <v>611</v>
      </c>
      <c r="C776" s="5">
        <v>17139</v>
      </c>
      <c r="D776" s="6">
        <v>8780.51</v>
      </c>
    </row>
    <row r="777" spans="1:4" ht="15.95" customHeight="1" x14ac:dyDescent="0.25">
      <c r="A777" s="4" t="s">
        <v>578</v>
      </c>
      <c r="B777" s="4" t="s">
        <v>612</v>
      </c>
      <c r="C777" s="5">
        <v>17141</v>
      </c>
      <c r="D777" s="6">
        <v>9188.7000000000007</v>
      </c>
    </row>
    <row r="778" spans="1:4" ht="15.95" customHeight="1" x14ac:dyDescent="0.25">
      <c r="A778" s="4" t="s">
        <v>578</v>
      </c>
      <c r="B778" s="4" t="s">
        <v>613</v>
      </c>
      <c r="C778" s="5">
        <v>17143</v>
      </c>
      <c r="D778" s="6">
        <v>8073.32</v>
      </c>
    </row>
    <row r="779" spans="1:4" ht="15.95" customHeight="1" x14ac:dyDescent="0.25">
      <c r="A779" s="4" t="s">
        <v>578</v>
      </c>
      <c r="B779" s="4" t="s">
        <v>110</v>
      </c>
      <c r="C779" s="5">
        <v>17145</v>
      </c>
      <c r="D779" s="6">
        <v>8891.56</v>
      </c>
    </row>
    <row r="780" spans="1:4" ht="15.95" customHeight="1" x14ac:dyDescent="0.25">
      <c r="A780" s="4" t="s">
        <v>578</v>
      </c>
      <c r="B780" s="4" t="s">
        <v>614</v>
      </c>
      <c r="C780" s="5">
        <v>17147</v>
      </c>
      <c r="D780" s="6">
        <v>10096.200000000001</v>
      </c>
    </row>
    <row r="781" spans="1:4" ht="15.95" customHeight="1" x14ac:dyDescent="0.25">
      <c r="A781" s="4" t="s">
        <v>578</v>
      </c>
      <c r="B781" s="4" t="s">
        <v>112</v>
      </c>
      <c r="C781" s="5">
        <v>17149</v>
      </c>
      <c r="D781" s="6">
        <v>8981.42</v>
      </c>
    </row>
    <row r="782" spans="1:4" ht="15.95" customHeight="1" x14ac:dyDescent="0.25">
      <c r="A782" s="4" t="s">
        <v>578</v>
      </c>
      <c r="B782" s="4" t="s">
        <v>167</v>
      </c>
      <c r="C782" s="5">
        <v>17151</v>
      </c>
      <c r="D782" s="6">
        <v>6559.03</v>
      </c>
    </row>
    <row r="783" spans="1:4" ht="15.95" customHeight="1" x14ac:dyDescent="0.25">
      <c r="A783" s="4" t="s">
        <v>578</v>
      </c>
      <c r="B783" s="4" t="s">
        <v>169</v>
      </c>
      <c r="C783" s="5">
        <v>17153</v>
      </c>
      <c r="D783" s="6">
        <v>8671.83</v>
      </c>
    </row>
    <row r="784" spans="1:4" ht="15.95" customHeight="1" x14ac:dyDescent="0.25">
      <c r="A784" s="4" t="s">
        <v>578</v>
      </c>
      <c r="B784" s="4" t="s">
        <v>366</v>
      </c>
      <c r="C784" s="5">
        <v>17155</v>
      </c>
      <c r="D784" s="6">
        <v>6828.21</v>
      </c>
    </row>
    <row r="785" spans="1:4" ht="15.95" customHeight="1" x14ac:dyDescent="0.25">
      <c r="A785" s="4" t="s">
        <v>578</v>
      </c>
      <c r="B785" s="4" t="s">
        <v>113</v>
      </c>
      <c r="C785" s="5">
        <v>17157</v>
      </c>
      <c r="D785" s="6">
        <v>9126.31</v>
      </c>
    </row>
    <row r="786" spans="1:4" ht="15.95" customHeight="1" x14ac:dyDescent="0.25">
      <c r="A786" s="4" t="s">
        <v>578</v>
      </c>
      <c r="B786" s="4" t="s">
        <v>615</v>
      </c>
      <c r="C786" s="5">
        <v>17159</v>
      </c>
      <c r="D786" s="6">
        <v>8895.8700000000008</v>
      </c>
    </row>
    <row r="787" spans="1:4" ht="15.95" customHeight="1" x14ac:dyDescent="0.25">
      <c r="A787" s="4" t="s">
        <v>578</v>
      </c>
      <c r="B787" s="4" t="s">
        <v>616</v>
      </c>
      <c r="C787" s="5">
        <v>17161</v>
      </c>
      <c r="D787" s="6">
        <v>8663.0400000000009</v>
      </c>
    </row>
    <row r="788" spans="1:4" ht="15.95" customHeight="1" x14ac:dyDescent="0.25">
      <c r="A788" s="4" t="s">
        <v>578</v>
      </c>
      <c r="B788" s="4" t="s">
        <v>170</v>
      </c>
      <c r="C788" s="5">
        <v>17165</v>
      </c>
      <c r="D788" s="6">
        <v>8776.84</v>
      </c>
    </row>
    <row r="789" spans="1:4" ht="15.95" customHeight="1" x14ac:dyDescent="0.25">
      <c r="A789" s="4" t="s">
        <v>578</v>
      </c>
      <c r="B789" s="4" t="s">
        <v>617</v>
      </c>
      <c r="C789" s="5">
        <v>17167</v>
      </c>
      <c r="D789" s="6">
        <v>8365.6299999999992</v>
      </c>
    </row>
    <row r="790" spans="1:4" ht="15.95" customHeight="1" x14ac:dyDescent="0.25">
      <c r="A790" s="4" t="s">
        <v>578</v>
      </c>
      <c r="B790" s="4" t="s">
        <v>618</v>
      </c>
      <c r="C790" s="5">
        <v>17169</v>
      </c>
      <c r="D790" s="6">
        <v>8592.33</v>
      </c>
    </row>
    <row r="791" spans="1:4" ht="15.95" customHeight="1" x14ac:dyDescent="0.25">
      <c r="A791" s="4" t="s">
        <v>578</v>
      </c>
      <c r="B791" s="4" t="s">
        <v>171</v>
      </c>
      <c r="C791" s="5">
        <v>17171</v>
      </c>
      <c r="D791" s="6">
        <v>8482.2900000000009</v>
      </c>
    </row>
    <row r="792" spans="1:4" ht="15.95" customHeight="1" x14ac:dyDescent="0.25">
      <c r="A792" s="4" t="s">
        <v>578</v>
      </c>
      <c r="B792" s="4" t="s">
        <v>115</v>
      </c>
      <c r="C792" s="5">
        <v>17173</v>
      </c>
      <c r="D792" s="6">
        <v>8080.12</v>
      </c>
    </row>
    <row r="793" spans="1:4" ht="15.95" customHeight="1" x14ac:dyDescent="0.25">
      <c r="A793" s="4" t="s">
        <v>578</v>
      </c>
      <c r="B793" s="4" t="s">
        <v>116</v>
      </c>
      <c r="C793" s="5">
        <v>17163</v>
      </c>
      <c r="D793" s="6">
        <v>9412.23</v>
      </c>
    </row>
    <row r="794" spans="1:4" ht="15.95" customHeight="1" x14ac:dyDescent="0.25">
      <c r="A794" s="4" t="s">
        <v>578</v>
      </c>
      <c r="B794" s="4" t="s">
        <v>619</v>
      </c>
      <c r="C794" s="5">
        <v>17175</v>
      </c>
      <c r="D794" s="6">
        <v>7799.57</v>
      </c>
    </row>
    <row r="795" spans="1:4" ht="15.95" customHeight="1" x14ac:dyDescent="0.25">
      <c r="A795" s="4" t="s">
        <v>578</v>
      </c>
      <c r="B795" s="4" t="s">
        <v>620</v>
      </c>
      <c r="C795" s="5">
        <v>17177</v>
      </c>
      <c r="D795" s="6">
        <v>8165.3</v>
      </c>
    </row>
    <row r="796" spans="1:4" ht="15.95" customHeight="1" x14ac:dyDescent="0.25">
      <c r="A796" s="4" t="s">
        <v>578</v>
      </c>
      <c r="B796" s="4" t="s">
        <v>621</v>
      </c>
      <c r="C796" s="5">
        <v>17179</v>
      </c>
      <c r="D796" s="6">
        <v>8028.39</v>
      </c>
    </row>
    <row r="797" spans="1:4" ht="15.95" customHeight="1" x14ac:dyDescent="0.25">
      <c r="A797" s="4" t="s">
        <v>578</v>
      </c>
      <c r="B797" s="4" t="s">
        <v>178</v>
      </c>
      <c r="C797" s="5">
        <v>17181</v>
      </c>
      <c r="D797" s="6">
        <v>7582.87</v>
      </c>
    </row>
    <row r="798" spans="1:4" ht="15.95" customHeight="1" x14ac:dyDescent="0.25">
      <c r="A798" s="4" t="s">
        <v>578</v>
      </c>
      <c r="B798" s="4" t="s">
        <v>622</v>
      </c>
      <c r="C798" s="5">
        <v>17183</v>
      </c>
      <c r="D798" s="6">
        <v>8722.9</v>
      </c>
    </row>
    <row r="799" spans="1:4" ht="15.95" customHeight="1" x14ac:dyDescent="0.25">
      <c r="A799" s="4" t="s">
        <v>578</v>
      </c>
      <c r="B799" s="4" t="s">
        <v>623</v>
      </c>
      <c r="C799" s="5">
        <v>17185</v>
      </c>
      <c r="D799" s="6">
        <v>9062.08</v>
      </c>
    </row>
    <row r="800" spans="1:4" ht="15.95" customHeight="1" x14ac:dyDescent="0.25">
      <c r="A800" s="4" t="s">
        <v>578</v>
      </c>
      <c r="B800" s="4" t="s">
        <v>478</v>
      </c>
      <c r="C800" s="5">
        <v>17187</v>
      </c>
      <c r="D800" s="6">
        <v>8190.62</v>
      </c>
    </row>
    <row r="801" spans="1:4" ht="15.95" customHeight="1" x14ac:dyDescent="0.25">
      <c r="A801" s="4" t="s">
        <v>578</v>
      </c>
      <c r="B801" s="4" t="s">
        <v>122</v>
      </c>
      <c r="C801" s="5">
        <v>17189</v>
      </c>
      <c r="D801" s="6">
        <v>8944.89</v>
      </c>
    </row>
    <row r="802" spans="1:4" ht="15.95" customHeight="1" x14ac:dyDescent="0.25">
      <c r="A802" s="4" t="s">
        <v>578</v>
      </c>
      <c r="B802" s="4" t="s">
        <v>479</v>
      </c>
      <c r="C802" s="5">
        <v>17191</v>
      </c>
      <c r="D802" s="6">
        <v>8209.57</v>
      </c>
    </row>
    <row r="803" spans="1:4" ht="15.95" customHeight="1" x14ac:dyDescent="0.25">
      <c r="A803" s="4" t="s">
        <v>578</v>
      </c>
      <c r="B803" s="4" t="s">
        <v>180</v>
      </c>
      <c r="C803" s="5">
        <v>17193</v>
      </c>
      <c r="D803" s="6">
        <v>8354.83</v>
      </c>
    </row>
    <row r="804" spans="1:4" ht="15.95" customHeight="1" x14ac:dyDescent="0.25">
      <c r="A804" s="4" t="s">
        <v>578</v>
      </c>
      <c r="B804" s="4" t="s">
        <v>624</v>
      </c>
      <c r="C804" s="5">
        <v>17195</v>
      </c>
      <c r="D804" s="6">
        <v>8850.81</v>
      </c>
    </row>
    <row r="805" spans="1:4" ht="15.95" customHeight="1" x14ac:dyDescent="0.25">
      <c r="A805" s="4" t="s">
        <v>578</v>
      </c>
      <c r="B805" s="4" t="s">
        <v>625</v>
      </c>
      <c r="C805" s="5">
        <v>17197</v>
      </c>
      <c r="D805" s="6">
        <v>10265.58</v>
      </c>
    </row>
    <row r="806" spans="1:4" ht="15.95" customHeight="1" x14ac:dyDescent="0.25">
      <c r="A806" s="4" t="s">
        <v>578</v>
      </c>
      <c r="B806" s="4" t="s">
        <v>626</v>
      </c>
      <c r="C806" s="5">
        <v>17199</v>
      </c>
      <c r="D806" s="6">
        <v>8510.11</v>
      </c>
    </row>
    <row r="807" spans="1:4" ht="15.95" customHeight="1" x14ac:dyDescent="0.25">
      <c r="A807" s="4" t="s">
        <v>578</v>
      </c>
      <c r="B807" s="4" t="s">
        <v>540</v>
      </c>
      <c r="C807" s="5">
        <v>17201</v>
      </c>
      <c r="D807" s="6">
        <v>8795.4500000000007</v>
      </c>
    </row>
    <row r="808" spans="1:4" ht="15.95" customHeight="1" x14ac:dyDescent="0.25">
      <c r="A808" s="4" t="s">
        <v>578</v>
      </c>
      <c r="B808" s="4" t="s">
        <v>627</v>
      </c>
      <c r="C808" s="5">
        <v>17203</v>
      </c>
      <c r="D808" s="6">
        <v>8424.92</v>
      </c>
    </row>
    <row r="809" spans="1:4" ht="15.95" customHeight="1" x14ac:dyDescent="0.25">
      <c r="A809" s="4" t="s">
        <v>628</v>
      </c>
      <c r="B809" s="4" t="s">
        <v>31</v>
      </c>
      <c r="C809" s="5" t="s">
        <v>29</v>
      </c>
      <c r="D809" s="6">
        <v>9213.1299999999992</v>
      </c>
    </row>
    <row r="810" spans="1:4" ht="15.95" customHeight="1" x14ac:dyDescent="0.25">
      <c r="A810" s="4" t="s">
        <v>628</v>
      </c>
      <c r="B810" s="4" t="s">
        <v>257</v>
      </c>
      <c r="C810" s="5">
        <v>18001</v>
      </c>
      <c r="D810" s="6">
        <v>8610.6</v>
      </c>
    </row>
    <row r="811" spans="1:4" ht="15.95" customHeight="1" x14ac:dyDescent="0.25">
      <c r="A811" s="4" t="s">
        <v>628</v>
      </c>
      <c r="B811" s="4" t="s">
        <v>629</v>
      </c>
      <c r="C811" s="5">
        <v>18003</v>
      </c>
      <c r="D811" s="6">
        <v>8648.01</v>
      </c>
    </row>
    <row r="812" spans="1:4" ht="15.95" customHeight="1" x14ac:dyDescent="0.25">
      <c r="A812" s="4" t="s">
        <v>628</v>
      </c>
      <c r="B812" s="4" t="s">
        <v>630</v>
      </c>
      <c r="C812" s="5">
        <v>18005</v>
      </c>
      <c r="D812" s="6">
        <v>8493.5300000000007</v>
      </c>
    </row>
    <row r="813" spans="1:4" ht="15.95" customHeight="1" x14ac:dyDescent="0.25">
      <c r="A813" s="4" t="s">
        <v>628</v>
      </c>
      <c r="B813" s="4" t="s">
        <v>129</v>
      </c>
      <c r="C813" s="5">
        <v>18007</v>
      </c>
      <c r="D813" s="6">
        <v>8216.75</v>
      </c>
    </row>
    <row r="814" spans="1:4" ht="15.95" customHeight="1" x14ac:dyDescent="0.25">
      <c r="A814" s="4" t="s">
        <v>628</v>
      </c>
      <c r="B814" s="4" t="s">
        <v>631</v>
      </c>
      <c r="C814" s="5">
        <v>18009</v>
      </c>
      <c r="D814" s="6">
        <v>9251.41</v>
      </c>
    </row>
    <row r="815" spans="1:4" ht="15.95" customHeight="1" x14ac:dyDescent="0.25">
      <c r="A815" s="4" t="s">
        <v>628</v>
      </c>
      <c r="B815" s="4" t="s">
        <v>130</v>
      </c>
      <c r="C815" s="5">
        <v>18011</v>
      </c>
      <c r="D815" s="6">
        <v>9171.91</v>
      </c>
    </row>
    <row r="816" spans="1:4" ht="15.95" customHeight="1" x14ac:dyDescent="0.25">
      <c r="A816" s="4" t="s">
        <v>628</v>
      </c>
      <c r="B816" s="4" t="s">
        <v>581</v>
      </c>
      <c r="C816" s="5">
        <v>18013</v>
      </c>
      <c r="D816" s="6">
        <v>6956.61</v>
      </c>
    </row>
    <row r="817" spans="1:4" ht="15.95" customHeight="1" x14ac:dyDescent="0.25">
      <c r="A817" s="4" t="s">
        <v>628</v>
      </c>
      <c r="B817" s="4" t="s">
        <v>132</v>
      </c>
      <c r="C817" s="5">
        <v>18015</v>
      </c>
      <c r="D817" s="6">
        <v>8236.9699999999993</v>
      </c>
    </row>
    <row r="818" spans="1:4" ht="15.95" customHeight="1" x14ac:dyDescent="0.25">
      <c r="A818" s="4" t="s">
        <v>628</v>
      </c>
      <c r="B818" s="4" t="s">
        <v>500</v>
      </c>
      <c r="C818" s="5">
        <v>18017</v>
      </c>
      <c r="D818" s="6">
        <v>8939.31</v>
      </c>
    </row>
    <row r="819" spans="1:4" ht="15.95" customHeight="1" x14ac:dyDescent="0.25">
      <c r="A819" s="4" t="s">
        <v>628</v>
      </c>
      <c r="B819" s="4" t="s">
        <v>134</v>
      </c>
      <c r="C819" s="5">
        <v>18019</v>
      </c>
      <c r="D819" s="6">
        <v>10082.41</v>
      </c>
    </row>
    <row r="820" spans="1:4" ht="15.95" customHeight="1" x14ac:dyDescent="0.25">
      <c r="A820" s="4" t="s">
        <v>628</v>
      </c>
      <c r="B820" s="4" t="s">
        <v>71</v>
      </c>
      <c r="C820" s="5">
        <v>18021</v>
      </c>
      <c r="D820" s="6">
        <v>9250.7000000000007</v>
      </c>
    </row>
    <row r="821" spans="1:4" ht="15.95" customHeight="1" x14ac:dyDescent="0.25">
      <c r="A821" s="4" t="s">
        <v>628</v>
      </c>
      <c r="B821" s="4" t="s">
        <v>504</v>
      </c>
      <c r="C821" s="5">
        <v>18023</v>
      </c>
      <c r="D821" s="6">
        <v>9127.33</v>
      </c>
    </row>
    <row r="822" spans="1:4" ht="15.95" customHeight="1" x14ac:dyDescent="0.25">
      <c r="A822" s="4" t="s">
        <v>628</v>
      </c>
      <c r="B822" s="4" t="s">
        <v>139</v>
      </c>
      <c r="C822" s="5">
        <v>18025</v>
      </c>
      <c r="D822" s="6">
        <v>8770.83</v>
      </c>
    </row>
    <row r="823" spans="1:4" ht="15.95" customHeight="1" x14ac:dyDescent="0.25">
      <c r="A823" s="4" t="s">
        <v>628</v>
      </c>
      <c r="B823" s="4" t="s">
        <v>632</v>
      </c>
      <c r="C823" s="5">
        <v>18027</v>
      </c>
      <c r="D823" s="6">
        <v>9561.5499999999993</v>
      </c>
    </row>
    <row r="824" spans="1:4" ht="15.95" customHeight="1" x14ac:dyDescent="0.25">
      <c r="A824" s="4" t="s">
        <v>628</v>
      </c>
      <c r="B824" s="4" t="s">
        <v>82</v>
      </c>
      <c r="C824" s="5">
        <v>18033</v>
      </c>
      <c r="D824" s="6">
        <v>8276.75</v>
      </c>
    </row>
    <row r="825" spans="1:4" ht="15.95" customHeight="1" x14ac:dyDescent="0.25">
      <c r="A825" s="4" t="s">
        <v>628</v>
      </c>
      <c r="B825" s="4" t="s">
        <v>633</v>
      </c>
      <c r="C825" s="5">
        <v>18029</v>
      </c>
      <c r="D825" s="6">
        <v>8452.07</v>
      </c>
    </row>
    <row r="826" spans="1:4" ht="15.95" customHeight="1" x14ac:dyDescent="0.25">
      <c r="A826" s="4" t="s">
        <v>628</v>
      </c>
      <c r="B826" s="4" t="s">
        <v>409</v>
      </c>
      <c r="C826" s="5">
        <v>18031</v>
      </c>
      <c r="D826" s="6">
        <v>8387.7199999999993</v>
      </c>
    </row>
    <row r="827" spans="1:4" ht="15.95" customHeight="1" x14ac:dyDescent="0.25">
      <c r="A827" s="4" t="s">
        <v>628</v>
      </c>
      <c r="B827" s="4" t="s">
        <v>506</v>
      </c>
      <c r="C827" s="5">
        <v>18035</v>
      </c>
      <c r="D827" s="6">
        <v>9236.34</v>
      </c>
    </row>
    <row r="828" spans="1:4" ht="15.95" customHeight="1" x14ac:dyDescent="0.25">
      <c r="A828" s="4" t="s">
        <v>628</v>
      </c>
      <c r="B828" s="4" t="s">
        <v>634</v>
      </c>
      <c r="C828" s="5">
        <v>18037</v>
      </c>
      <c r="D828" s="6">
        <v>7771.13</v>
      </c>
    </row>
    <row r="829" spans="1:4" ht="15.95" customHeight="1" x14ac:dyDescent="0.25">
      <c r="A829" s="4" t="s">
        <v>628</v>
      </c>
      <c r="B829" s="4" t="s">
        <v>635</v>
      </c>
      <c r="C829" s="5">
        <v>18039</v>
      </c>
      <c r="D829" s="6">
        <v>8472.66</v>
      </c>
    </row>
    <row r="830" spans="1:4" ht="15.95" customHeight="1" x14ac:dyDescent="0.25">
      <c r="A830" s="4" t="s">
        <v>628</v>
      </c>
      <c r="B830" s="4" t="s">
        <v>86</v>
      </c>
      <c r="C830" s="5">
        <v>18041</v>
      </c>
      <c r="D830" s="6">
        <v>8519.09</v>
      </c>
    </row>
    <row r="831" spans="1:4" ht="15.95" customHeight="1" x14ac:dyDescent="0.25">
      <c r="A831" s="4" t="s">
        <v>628</v>
      </c>
      <c r="B831" s="4" t="s">
        <v>419</v>
      </c>
      <c r="C831" s="5">
        <v>18043</v>
      </c>
      <c r="D831" s="6">
        <v>9709.81</v>
      </c>
    </row>
    <row r="832" spans="1:4" ht="15.95" customHeight="1" x14ac:dyDescent="0.25">
      <c r="A832" s="4" t="s">
        <v>628</v>
      </c>
      <c r="B832" s="4" t="s">
        <v>636</v>
      </c>
      <c r="C832" s="5">
        <v>18045</v>
      </c>
      <c r="D832" s="6">
        <v>8239.73</v>
      </c>
    </row>
    <row r="833" spans="1:4" ht="15.95" customHeight="1" x14ac:dyDescent="0.25">
      <c r="A833" s="4" t="s">
        <v>628</v>
      </c>
      <c r="B833" s="4" t="s">
        <v>87</v>
      </c>
      <c r="C833" s="5">
        <v>18047</v>
      </c>
      <c r="D833" s="6">
        <v>6938.55</v>
      </c>
    </row>
    <row r="834" spans="1:4" ht="15.95" customHeight="1" x14ac:dyDescent="0.25">
      <c r="A834" s="4" t="s">
        <v>628</v>
      </c>
      <c r="B834" s="4" t="s">
        <v>145</v>
      </c>
      <c r="C834" s="5">
        <v>18049</v>
      </c>
      <c r="D834" s="6">
        <v>8104.51</v>
      </c>
    </row>
    <row r="835" spans="1:4" ht="15.95" customHeight="1" x14ac:dyDescent="0.25">
      <c r="A835" s="4" t="s">
        <v>628</v>
      </c>
      <c r="B835" s="4" t="s">
        <v>637</v>
      </c>
      <c r="C835" s="5">
        <v>18051</v>
      </c>
      <c r="D835" s="6">
        <v>9267.14</v>
      </c>
    </row>
    <row r="836" spans="1:4" ht="15.95" customHeight="1" x14ac:dyDescent="0.25">
      <c r="A836" s="4" t="s">
        <v>628</v>
      </c>
      <c r="B836" s="4" t="s">
        <v>147</v>
      </c>
      <c r="C836" s="5">
        <v>18053</v>
      </c>
      <c r="D836" s="6">
        <v>8886.8799999999992</v>
      </c>
    </row>
    <row r="837" spans="1:4" ht="15.95" customHeight="1" x14ac:dyDescent="0.25">
      <c r="A837" s="4" t="s">
        <v>628</v>
      </c>
      <c r="B837" s="4" t="s">
        <v>89</v>
      </c>
      <c r="C837" s="5">
        <v>18055</v>
      </c>
      <c r="D837" s="6">
        <v>8985.17</v>
      </c>
    </row>
    <row r="838" spans="1:4" ht="15.95" customHeight="1" x14ac:dyDescent="0.25">
      <c r="A838" s="4" t="s">
        <v>628</v>
      </c>
      <c r="B838" s="4" t="s">
        <v>345</v>
      </c>
      <c r="C838" s="5">
        <v>18057</v>
      </c>
      <c r="D838" s="6">
        <v>8426.2000000000007</v>
      </c>
    </row>
    <row r="839" spans="1:4" ht="15.95" customHeight="1" x14ac:dyDescent="0.25">
      <c r="A839" s="4" t="s">
        <v>628</v>
      </c>
      <c r="B839" s="4" t="s">
        <v>429</v>
      </c>
      <c r="C839" s="5">
        <v>18059</v>
      </c>
      <c r="D839" s="6">
        <v>8080.44</v>
      </c>
    </row>
    <row r="840" spans="1:4" ht="15.95" customHeight="1" x14ac:dyDescent="0.25">
      <c r="A840" s="4" t="s">
        <v>628</v>
      </c>
      <c r="B840" s="4" t="s">
        <v>514</v>
      </c>
      <c r="C840" s="5">
        <v>18061</v>
      </c>
      <c r="D840" s="6">
        <v>8545.6</v>
      </c>
    </row>
    <row r="841" spans="1:4" ht="15.95" customHeight="1" x14ac:dyDescent="0.25">
      <c r="A841" s="4" t="s">
        <v>628</v>
      </c>
      <c r="B841" s="4" t="s">
        <v>638</v>
      </c>
      <c r="C841" s="5">
        <v>18063</v>
      </c>
      <c r="D841" s="6">
        <v>8703.99</v>
      </c>
    </row>
    <row r="842" spans="1:4" ht="15.95" customHeight="1" x14ac:dyDescent="0.25">
      <c r="A842" s="4" t="s">
        <v>628</v>
      </c>
      <c r="B842" s="4" t="s">
        <v>91</v>
      </c>
      <c r="C842" s="5">
        <v>18065</v>
      </c>
      <c r="D842" s="6">
        <v>9009.3700000000008</v>
      </c>
    </row>
    <row r="843" spans="1:4" ht="15.95" customHeight="1" x14ac:dyDescent="0.25">
      <c r="A843" s="4" t="s">
        <v>628</v>
      </c>
      <c r="B843" s="4" t="s">
        <v>150</v>
      </c>
      <c r="C843" s="5">
        <v>18067</v>
      </c>
      <c r="D843" s="6">
        <v>9209.67</v>
      </c>
    </row>
    <row r="844" spans="1:4" ht="15.95" customHeight="1" x14ac:dyDescent="0.25">
      <c r="A844" s="4" t="s">
        <v>628</v>
      </c>
      <c r="B844" s="4" t="s">
        <v>639</v>
      </c>
      <c r="C844" s="5">
        <v>18069</v>
      </c>
      <c r="D844" s="6">
        <v>7521.69</v>
      </c>
    </row>
    <row r="845" spans="1:4" ht="15.95" customHeight="1" x14ac:dyDescent="0.25">
      <c r="A845" s="4" t="s">
        <v>628</v>
      </c>
      <c r="B845" s="4" t="s">
        <v>93</v>
      </c>
      <c r="C845" s="5">
        <v>18071</v>
      </c>
      <c r="D845" s="6">
        <v>7680.62</v>
      </c>
    </row>
    <row r="846" spans="1:4" ht="15.95" customHeight="1" x14ac:dyDescent="0.25">
      <c r="A846" s="4" t="s">
        <v>628</v>
      </c>
      <c r="B846" s="4" t="s">
        <v>435</v>
      </c>
      <c r="C846" s="5">
        <v>18073</v>
      </c>
      <c r="D846" s="6">
        <v>9549.99</v>
      </c>
    </row>
    <row r="847" spans="1:4" ht="15.95" customHeight="1" x14ac:dyDescent="0.25">
      <c r="A847" s="4" t="s">
        <v>628</v>
      </c>
      <c r="B847" s="4" t="s">
        <v>640</v>
      </c>
      <c r="C847" s="5">
        <v>18075</v>
      </c>
      <c r="D847" s="6">
        <v>8522.34</v>
      </c>
    </row>
    <row r="848" spans="1:4" ht="15.95" customHeight="1" x14ac:dyDescent="0.25">
      <c r="A848" s="4" t="s">
        <v>628</v>
      </c>
      <c r="B848" s="4" t="s">
        <v>94</v>
      </c>
      <c r="C848" s="5">
        <v>18077</v>
      </c>
      <c r="D848" s="6">
        <v>9022.56</v>
      </c>
    </row>
    <row r="849" spans="1:4" ht="15.95" customHeight="1" x14ac:dyDescent="0.25">
      <c r="A849" s="4" t="s">
        <v>628</v>
      </c>
      <c r="B849" s="4" t="s">
        <v>641</v>
      </c>
      <c r="C849" s="5">
        <v>18079</v>
      </c>
      <c r="D849" s="6">
        <v>7528.15</v>
      </c>
    </row>
    <row r="850" spans="1:4" ht="15.95" customHeight="1" x14ac:dyDescent="0.25">
      <c r="A850" s="4" t="s">
        <v>628</v>
      </c>
      <c r="B850" s="4" t="s">
        <v>153</v>
      </c>
      <c r="C850" s="5">
        <v>18081</v>
      </c>
      <c r="D850" s="6">
        <v>8309.2199999999993</v>
      </c>
    </row>
    <row r="851" spans="1:4" ht="15.95" customHeight="1" x14ac:dyDescent="0.25">
      <c r="A851" s="4" t="s">
        <v>628</v>
      </c>
      <c r="B851" s="4" t="s">
        <v>600</v>
      </c>
      <c r="C851" s="5">
        <v>18083</v>
      </c>
      <c r="D851" s="6">
        <v>9809.23</v>
      </c>
    </row>
    <row r="852" spans="1:4" ht="15.95" customHeight="1" x14ac:dyDescent="0.25">
      <c r="A852" s="4" t="s">
        <v>628</v>
      </c>
      <c r="B852" s="4" t="s">
        <v>642</v>
      </c>
      <c r="C852" s="5">
        <v>18085</v>
      </c>
      <c r="D852" s="6">
        <v>7780.77</v>
      </c>
    </row>
    <row r="853" spans="1:4" ht="15.95" customHeight="1" x14ac:dyDescent="0.25">
      <c r="A853" s="4" t="s">
        <v>628</v>
      </c>
      <c r="B853" s="4" t="s">
        <v>643</v>
      </c>
      <c r="C853" s="5">
        <v>18091</v>
      </c>
      <c r="D853" s="6">
        <v>8885.33</v>
      </c>
    </row>
    <row r="854" spans="1:4" ht="15.95" customHeight="1" x14ac:dyDescent="0.25">
      <c r="A854" s="4" t="s">
        <v>628</v>
      </c>
      <c r="B854" s="4" t="s">
        <v>644</v>
      </c>
      <c r="C854" s="5">
        <v>18087</v>
      </c>
      <c r="D854" s="6">
        <v>6764.02</v>
      </c>
    </row>
    <row r="855" spans="1:4" ht="15.95" customHeight="1" x14ac:dyDescent="0.25">
      <c r="A855" s="4" t="s">
        <v>628</v>
      </c>
      <c r="B855" s="4" t="s">
        <v>216</v>
      </c>
      <c r="C855" s="5">
        <v>18089</v>
      </c>
      <c r="D855" s="6">
        <v>11369.04</v>
      </c>
    </row>
    <row r="856" spans="1:4" ht="15.95" customHeight="1" x14ac:dyDescent="0.25">
      <c r="A856" s="4" t="s">
        <v>628</v>
      </c>
      <c r="B856" s="4" t="s">
        <v>97</v>
      </c>
      <c r="C856" s="5">
        <v>18093</v>
      </c>
      <c r="D856" s="6">
        <v>8327.23</v>
      </c>
    </row>
    <row r="857" spans="1:4" ht="15.95" customHeight="1" x14ac:dyDescent="0.25">
      <c r="A857" s="4" t="s">
        <v>628</v>
      </c>
      <c r="B857" s="4" t="s">
        <v>102</v>
      </c>
      <c r="C857" s="5">
        <v>18095</v>
      </c>
      <c r="D857" s="6">
        <v>9630.25</v>
      </c>
    </row>
    <row r="858" spans="1:4" ht="15.95" customHeight="1" x14ac:dyDescent="0.25">
      <c r="A858" s="4" t="s">
        <v>628</v>
      </c>
      <c r="B858" s="4" t="s">
        <v>104</v>
      </c>
      <c r="C858" s="5">
        <v>18097</v>
      </c>
      <c r="D858" s="6">
        <v>10503.4</v>
      </c>
    </row>
    <row r="859" spans="1:4" ht="15.95" customHeight="1" x14ac:dyDescent="0.25">
      <c r="A859" s="4" t="s">
        <v>628</v>
      </c>
      <c r="B859" s="4" t="s">
        <v>105</v>
      </c>
      <c r="C859" s="5">
        <v>18099</v>
      </c>
      <c r="D859" s="6">
        <v>8381.32</v>
      </c>
    </row>
    <row r="860" spans="1:4" ht="15.95" customHeight="1" x14ac:dyDescent="0.25">
      <c r="A860" s="4" t="s">
        <v>628</v>
      </c>
      <c r="B860" s="4" t="s">
        <v>357</v>
      </c>
      <c r="C860" s="5">
        <v>18101</v>
      </c>
      <c r="D860" s="6">
        <v>7928.77</v>
      </c>
    </row>
    <row r="861" spans="1:4" ht="15.95" customHeight="1" x14ac:dyDescent="0.25">
      <c r="A861" s="4" t="s">
        <v>628</v>
      </c>
      <c r="B861" s="4" t="s">
        <v>645</v>
      </c>
      <c r="C861" s="5">
        <v>18103</v>
      </c>
      <c r="D861" s="6">
        <v>8037.04</v>
      </c>
    </row>
    <row r="862" spans="1:4" ht="15.95" customHeight="1" x14ac:dyDescent="0.25">
      <c r="A862" s="4" t="s">
        <v>628</v>
      </c>
      <c r="B862" s="4" t="s">
        <v>107</v>
      </c>
      <c r="C862" s="5">
        <v>18105</v>
      </c>
      <c r="D862" s="6">
        <v>7610.26</v>
      </c>
    </row>
    <row r="863" spans="1:4" ht="15.95" customHeight="1" x14ac:dyDescent="0.25">
      <c r="A863" s="4" t="s">
        <v>628</v>
      </c>
      <c r="B863" s="4" t="s">
        <v>108</v>
      </c>
      <c r="C863" s="5">
        <v>18107</v>
      </c>
      <c r="D863" s="6">
        <v>8432.8799999999992</v>
      </c>
    </row>
    <row r="864" spans="1:4" ht="15.95" customHeight="1" x14ac:dyDescent="0.25">
      <c r="A864" s="4" t="s">
        <v>628</v>
      </c>
      <c r="B864" s="4" t="s">
        <v>109</v>
      </c>
      <c r="C864" s="5">
        <v>18109</v>
      </c>
      <c r="D864" s="6">
        <v>8016.42</v>
      </c>
    </row>
    <row r="865" spans="1:4" ht="15.95" customHeight="1" x14ac:dyDescent="0.25">
      <c r="A865" s="4" t="s">
        <v>628</v>
      </c>
      <c r="B865" s="4" t="s">
        <v>162</v>
      </c>
      <c r="C865" s="5">
        <v>18111</v>
      </c>
      <c r="D865" s="6">
        <v>9079.58</v>
      </c>
    </row>
    <row r="866" spans="1:4" ht="15.95" customHeight="1" x14ac:dyDescent="0.25">
      <c r="A866" s="4" t="s">
        <v>628</v>
      </c>
      <c r="B866" s="4" t="s">
        <v>646</v>
      </c>
      <c r="C866" s="5">
        <v>18113</v>
      </c>
      <c r="D866" s="6">
        <v>7646.3</v>
      </c>
    </row>
    <row r="867" spans="1:4" ht="15.95" customHeight="1" x14ac:dyDescent="0.25">
      <c r="A867" s="4" t="s">
        <v>628</v>
      </c>
      <c r="B867" s="4" t="s">
        <v>647</v>
      </c>
      <c r="C867" s="5">
        <v>18115</v>
      </c>
      <c r="D867" s="6">
        <v>8801.17</v>
      </c>
    </row>
    <row r="868" spans="1:4" ht="15.95" customHeight="1" x14ac:dyDescent="0.25">
      <c r="A868" s="4" t="s">
        <v>628</v>
      </c>
      <c r="B868" s="4" t="s">
        <v>228</v>
      </c>
      <c r="C868" s="5">
        <v>18117</v>
      </c>
      <c r="D868" s="6">
        <v>8327.15</v>
      </c>
    </row>
    <row r="869" spans="1:4" ht="15.95" customHeight="1" x14ac:dyDescent="0.25">
      <c r="A869" s="4" t="s">
        <v>628</v>
      </c>
      <c r="B869" s="4" t="s">
        <v>648</v>
      </c>
      <c r="C869" s="5">
        <v>18119</v>
      </c>
      <c r="D869" s="6">
        <v>7727.39</v>
      </c>
    </row>
    <row r="870" spans="1:4" ht="15.95" customHeight="1" x14ac:dyDescent="0.25">
      <c r="A870" s="4" t="s">
        <v>628</v>
      </c>
      <c r="B870" s="4" t="s">
        <v>649</v>
      </c>
      <c r="C870" s="5">
        <v>18121</v>
      </c>
      <c r="D870" s="6">
        <v>8064.64</v>
      </c>
    </row>
    <row r="871" spans="1:4" ht="15.95" customHeight="1" x14ac:dyDescent="0.25">
      <c r="A871" s="4" t="s">
        <v>628</v>
      </c>
      <c r="B871" s="4" t="s">
        <v>110</v>
      </c>
      <c r="C871" s="5">
        <v>18123</v>
      </c>
      <c r="D871" s="6">
        <v>8588.5300000000007</v>
      </c>
    </row>
    <row r="872" spans="1:4" ht="15.95" customHeight="1" x14ac:dyDescent="0.25">
      <c r="A872" s="4" t="s">
        <v>628</v>
      </c>
      <c r="B872" s="4" t="s">
        <v>112</v>
      </c>
      <c r="C872" s="5">
        <v>18125</v>
      </c>
      <c r="D872" s="6">
        <v>7734</v>
      </c>
    </row>
    <row r="873" spans="1:4" ht="15.95" customHeight="1" x14ac:dyDescent="0.25">
      <c r="A873" s="4" t="s">
        <v>628</v>
      </c>
      <c r="B873" s="4" t="s">
        <v>650</v>
      </c>
      <c r="C873" s="5">
        <v>18127</v>
      </c>
      <c r="D873" s="6">
        <v>9867.2099999999991</v>
      </c>
    </row>
    <row r="874" spans="1:4" ht="15.95" customHeight="1" x14ac:dyDescent="0.25">
      <c r="A874" s="4" t="s">
        <v>628</v>
      </c>
      <c r="B874" s="4" t="s">
        <v>651</v>
      </c>
      <c r="C874" s="5">
        <v>18129</v>
      </c>
      <c r="D874" s="6">
        <v>8895.5</v>
      </c>
    </row>
    <row r="875" spans="1:4" ht="15.95" customHeight="1" x14ac:dyDescent="0.25">
      <c r="A875" s="4" t="s">
        <v>628</v>
      </c>
      <c r="B875" s="4" t="s">
        <v>169</v>
      </c>
      <c r="C875" s="5">
        <v>18131</v>
      </c>
      <c r="D875" s="6">
        <v>8704.18</v>
      </c>
    </row>
    <row r="876" spans="1:4" ht="15.95" customHeight="1" x14ac:dyDescent="0.25">
      <c r="A876" s="4" t="s">
        <v>628</v>
      </c>
      <c r="B876" s="4" t="s">
        <v>366</v>
      </c>
      <c r="C876" s="5">
        <v>18133</v>
      </c>
      <c r="D876" s="6">
        <v>8841.2999999999993</v>
      </c>
    </row>
    <row r="877" spans="1:4" ht="15.95" customHeight="1" x14ac:dyDescent="0.25">
      <c r="A877" s="4" t="s">
        <v>628</v>
      </c>
      <c r="B877" s="4" t="s">
        <v>113</v>
      </c>
      <c r="C877" s="5">
        <v>18135</v>
      </c>
      <c r="D877" s="6">
        <v>7926.56</v>
      </c>
    </row>
    <row r="878" spans="1:4" ht="15.95" customHeight="1" x14ac:dyDescent="0.25">
      <c r="A878" s="4" t="s">
        <v>628</v>
      </c>
      <c r="B878" s="4" t="s">
        <v>652</v>
      </c>
      <c r="C878" s="5">
        <v>18137</v>
      </c>
      <c r="D878" s="6">
        <v>7783.47</v>
      </c>
    </row>
    <row r="879" spans="1:4" ht="15.95" customHeight="1" x14ac:dyDescent="0.25">
      <c r="A879" s="4" t="s">
        <v>628</v>
      </c>
      <c r="B879" s="4" t="s">
        <v>653</v>
      </c>
      <c r="C879" s="5">
        <v>18139</v>
      </c>
      <c r="D879" s="6">
        <v>8321.9</v>
      </c>
    </row>
    <row r="880" spans="1:4" ht="15.95" customHeight="1" x14ac:dyDescent="0.25">
      <c r="A880" s="4" t="s">
        <v>628</v>
      </c>
      <c r="B880" s="4" t="s">
        <v>171</v>
      </c>
      <c r="C880" s="5">
        <v>18143</v>
      </c>
      <c r="D880" s="6">
        <v>9622.4699999999993</v>
      </c>
    </row>
    <row r="881" spans="1:4" ht="15.95" customHeight="1" x14ac:dyDescent="0.25">
      <c r="A881" s="4" t="s">
        <v>628</v>
      </c>
      <c r="B881" s="4" t="s">
        <v>115</v>
      </c>
      <c r="C881" s="5">
        <v>18145</v>
      </c>
      <c r="D881" s="6">
        <v>9479.26</v>
      </c>
    </row>
    <row r="882" spans="1:4" ht="15.95" customHeight="1" x14ac:dyDescent="0.25">
      <c r="A882" s="4" t="s">
        <v>628</v>
      </c>
      <c r="B882" s="4" t="s">
        <v>654</v>
      </c>
      <c r="C882" s="5">
        <v>18147</v>
      </c>
      <c r="D882" s="6">
        <v>7627.46</v>
      </c>
    </row>
    <row r="883" spans="1:4" ht="15.95" customHeight="1" x14ac:dyDescent="0.25">
      <c r="A883" s="4" t="s">
        <v>628</v>
      </c>
      <c r="B883" s="4" t="s">
        <v>655</v>
      </c>
      <c r="C883" s="5">
        <v>18141</v>
      </c>
      <c r="D883" s="6">
        <v>8702.9</v>
      </c>
    </row>
    <row r="884" spans="1:4" ht="15.95" customHeight="1" x14ac:dyDescent="0.25">
      <c r="A884" s="4" t="s">
        <v>628</v>
      </c>
      <c r="B884" s="4" t="s">
        <v>656</v>
      </c>
      <c r="C884" s="5">
        <v>18149</v>
      </c>
      <c r="D884" s="6">
        <v>8650.2900000000009</v>
      </c>
    </row>
    <row r="885" spans="1:4" ht="15.95" customHeight="1" x14ac:dyDescent="0.25">
      <c r="A885" s="4" t="s">
        <v>628</v>
      </c>
      <c r="B885" s="4" t="s">
        <v>657</v>
      </c>
      <c r="C885" s="5">
        <v>18151</v>
      </c>
      <c r="D885" s="6">
        <v>7808.2</v>
      </c>
    </row>
    <row r="886" spans="1:4" ht="15.95" customHeight="1" x14ac:dyDescent="0.25">
      <c r="A886" s="4" t="s">
        <v>628</v>
      </c>
      <c r="B886" s="4" t="s">
        <v>658</v>
      </c>
      <c r="C886" s="5">
        <v>18153</v>
      </c>
      <c r="D886" s="6">
        <v>9155.7999999999993</v>
      </c>
    </row>
    <row r="887" spans="1:4" ht="15.95" customHeight="1" x14ac:dyDescent="0.25">
      <c r="A887" s="4" t="s">
        <v>628</v>
      </c>
      <c r="B887" s="4" t="s">
        <v>659</v>
      </c>
      <c r="C887" s="5">
        <v>18155</v>
      </c>
      <c r="D887" s="6">
        <v>8672.5499999999993</v>
      </c>
    </row>
    <row r="888" spans="1:4" ht="15.95" customHeight="1" x14ac:dyDescent="0.25">
      <c r="A888" s="4" t="s">
        <v>628</v>
      </c>
      <c r="B888" s="4" t="s">
        <v>660</v>
      </c>
      <c r="C888" s="5">
        <v>18157</v>
      </c>
      <c r="D888" s="6">
        <v>9284.83</v>
      </c>
    </row>
    <row r="889" spans="1:4" ht="15.95" customHeight="1" x14ac:dyDescent="0.25">
      <c r="A889" s="4" t="s">
        <v>628</v>
      </c>
      <c r="B889" s="4" t="s">
        <v>661</v>
      </c>
      <c r="C889" s="5">
        <v>18159</v>
      </c>
      <c r="D889" s="6">
        <v>9180.34</v>
      </c>
    </row>
    <row r="890" spans="1:4" ht="15.95" customHeight="1" x14ac:dyDescent="0.25">
      <c r="A890" s="4" t="s">
        <v>628</v>
      </c>
      <c r="B890" s="4" t="s">
        <v>178</v>
      </c>
      <c r="C890" s="5">
        <v>18161</v>
      </c>
      <c r="D890" s="6">
        <v>8383.7800000000007</v>
      </c>
    </row>
    <row r="891" spans="1:4" ht="15.95" customHeight="1" x14ac:dyDescent="0.25">
      <c r="A891" s="4" t="s">
        <v>628</v>
      </c>
      <c r="B891" s="4" t="s">
        <v>662</v>
      </c>
      <c r="C891" s="5">
        <v>18163</v>
      </c>
      <c r="D891" s="6">
        <v>9460.93</v>
      </c>
    </row>
    <row r="892" spans="1:4" ht="15.95" customHeight="1" x14ac:dyDescent="0.25">
      <c r="A892" s="4" t="s">
        <v>628</v>
      </c>
      <c r="B892" s="4" t="s">
        <v>663</v>
      </c>
      <c r="C892" s="5">
        <v>18165</v>
      </c>
      <c r="D892" s="6">
        <v>9710.27</v>
      </c>
    </row>
    <row r="893" spans="1:4" ht="15.95" customHeight="1" x14ac:dyDescent="0.25">
      <c r="A893" s="4" t="s">
        <v>628</v>
      </c>
      <c r="B893" s="4" t="s">
        <v>664</v>
      </c>
      <c r="C893" s="5">
        <v>18167</v>
      </c>
      <c r="D893" s="6">
        <v>10275.200000000001</v>
      </c>
    </row>
    <row r="894" spans="1:4" ht="15.95" customHeight="1" x14ac:dyDescent="0.25">
      <c r="A894" s="4" t="s">
        <v>628</v>
      </c>
      <c r="B894" s="4" t="s">
        <v>623</v>
      </c>
      <c r="C894" s="5">
        <v>18169</v>
      </c>
      <c r="D894" s="6">
        <v>7782.65</v>
      </c>
    </row>
    <row r="895" spans="1:4" ht="15.95" customHeight="1" x14ac:dyDescent="0.25">
      <c r="A895" s="4" t="s">
        <v>628</v>
      </c>
      <c r="B895" s="4" t="s">
        <v>478</v>
      </c>
      <c r="C895" s="5">
        <v>18171</v>
      </c>
      <c r="D895" s="6">
        <v>8083.35</v>
      </c>
    </row>
    <row r="896" spans="1:4" ht="15.95" customHeight="1" x14ac:dyDescent="0.25">
      <c r="A896" s="4" t="s">
        <v>628</v>
      </c>
      <c r="B896" s="4" t="s">
        <v>665</v>
      </c>
      <c r="C896" s="5">
        <v>18173</v>
      </c>
      <c r="D896" s="6">
        <v>8194.76</v>
      </c>
    </row>
    <row r="897" spans="1:4" ht="15.95" customHeight="1" x14ac:dyDescent="0.25">
      <c r="A897" s="4" t="s">
        <v>628</v>
      </c>
      <c r="B897" s="4" t="s">
        <v>122</v>
      </c>
      <c r="C897" s="5">
        <v>18175</v>
      </c>
      <c r="D897" s="6">
        <v>9205.89</v>
      </c>
    </row>
    <row r="898" spans="1:4" ht="15.95" customHeight="1" x14ac:dyDescent="0.25">
      <c r="A898" s="4" t="s">
        <v>628</v>
      </c>
      <c r="B898" s="4" t="s">
        <v>479</v>
      </c>
      <c r="C898" s="5">
        <v>18177</v>
      </c>
      <c r="D898" s="6">
        <v>9646.5300000000007</v>
      </c>
    </row>
    <row r="899" spans="1:4" ht="15.95" customHeight="1" x14ac:dyDescent="0.25">
      <c r="A899" s="4" t="s">
        <v>628</v>
      </c>
      <c r="B899" s="4" t="s">
        <v>666</v>
      </c>
      <c r="C899" s="5">
        <v>18179</v>
      </c>
      <c r="D899" s="6">
        <v>8155.71</v>
      </c>
    </row>
    <row r="900" spans="1:4" ht="15.95" customHeight="1" x14ac:dyDescent="0.25">
      <c r="A900" s="4" t="s">
        <v>628</v>
      </c>
      <c r="B900" s="4" t="s">
        <v>180</v>
      </c>
      <c r="C900" s="5">
        <v>18181</v>
      </c>
      <c r="D900" s="6">
        <v>8610.52</v>
      </c>
    </row>
    <row r="901" spans="1:4" ht="15.95" customHeight="1" x14ac:dyDescent="0.25">
      <c r="A901" s="4" t="s">
        <v>628</v>
      </c>
      <c r="B901" s="4" t="s">
        <v>667</v>
      </c>
      <c r="C901" s="5">
        <v>18183</v>
      </c>
      <c r="D901" s="6">
        <v>7283.91</v>
      </c>
    </row>
    <row r="902" spans="1:4" ht="15.95" customHeight="1" x14ac:dyDescent="0.25">
      <c r="A902" s="4" t="s">
        <v>668</v>
      </c>
      <c r="B902" s="4" t="s">
        <v>31</v>
      </c>
      <c r="C902" s="5" t="s">
        <v>29</v>
      </c>
      <c r="D902" s="6">
        <v>8657.73</v>
      </c>
    </row>
    <row r="903" spans="1:4" ht="15.95" customHeight="1" x14ac:dyDescent="0.25">
      <c r="A903" s="4" t="s">
        <v>668</v>
      </c>
      <c r="B903" s="4" t="s">
        <v>629</v>
      </c>
      <c r="C903" s="5">
        <v>20001</v>
      </c>
      <c r="D903" s="6">
        <v>8616.51</v>
      </c>
    </row>
    <row r="904" spans="1:4" ht="15.95" customHeight="1" x14ac:dyDescent="0.25">
      <c r="A904" s="4" t="s">
        <v>668</v>
      </c>
      <c r="B904" s="4" t="s">
        <v>669</v>
      </c>
      <c r="C904" s="5">
        <v>20003</v>
      </c>
      <c r="D904" s="6">
        <v>9647.61</v>
      </c>
    </row>
    <row r="905" spans="1:4" ht="15.95" customHeight="1" x14ac:dyDescent="0.25">
      <c r="A905" s="4" t="s">
        <v>668</v>
      </c>
      <c r="B905" s="4" t="s">
        <v>670</v>
      </c>
      <c r="C905" s="5">
        <v>20005</v>
      </c>
      <c r="D905" s="6">
        <v>9234.51</v>
      </c>
    </row>
    <row r="906" spans="1:4" ht="15.95" customHeight="1" x14ac:dyDescent="0.25">
      <c r="A906" s="4" t="s">
        <v>668</v>
      </c>
      <c r="B906" s="4" t="s">
        <v>671</v>
      </c>
      <c r="C906" s="5">
        <v>20007</v>
      </c>
      <c r="D906" s="6">
        <v>9687.39</v>
      </c>
    </row>
    <row r="907" spans="1:4" ht="15.95" customHeight="1" x14ac:dyDescent="0.25">
      <c r="A907" s="4" t="s">
        <v>668</v>
      </c>
      <c r="B907" s="4" t="s">
        <v>672</v>
      </c>
      <c r="C907" s="5">
        <v>20009</v>
      </c>
      <c r="D907" s="6">
        <v>9152.33</v>
      </c>
    </row>
    <row r="908" spans="1:4" ht="15.95" customHeight="1" x14ac:dyDescent="0.25">
      <c r="A908" s="4" t="s">
        <v>668</v>
      </c>
      <c r="B908" s="4" t="s">
        <v>673</v>
      </c>
      <c r="C908" s="5">
        <v>20011</v>
      </c>
      <c r="D908" s="6">
        <v>7716.72</v>
      </c>
    </row>
    <row r="909" spans="1:4" ht="15.95" customHeight="1" x14ac:dyDescent="0.25">
      <c r="A909" s="4" t="s">
        <v>668</v>
      </c>
      <c r="B909" s="4" t="s">
        <v>581</v>
      </c>
      <c r="C909" s="5">
        <v>20013</v>
      </c>
      <c r="D909" s="6">
        <v>9900.34</v>
      </c>
    </row>
    <row r="910" spans="1:4" ht="15.95" customHeight="1" x14ac:dyDescent="0.25">
      <c r="A910" s="4" t="s">
        <v>668</v>
      </c>
      <c r="B910" s="4" t="s">
        <v>64</v>
      </c>
      <c r="C910" s="5">
        <v>20015</v>
      </c>
      <c r="D910" s="6">
        <v>7706.08</v>
      </c>
    </row>
    <row r="911" spans="1:4" ht="15.95" customHeight="1" x14ac:dyDescent="0.25">
      <c r="A911" s="4" t="s">
        <v>668</v>
      </c>
      <c r="B911" s="4" t="s">
        <v>674</v>
      </c>
      <c r="C911" s="5">
        <v>20017</v>
      </c>
      <c r="D911" s="6">
        <v>7236.27</v>
      </c>
    </row>
    <row r="912" spans="1:4" ht="15.95" customHeight="1" x14ac:dyDescent="0.25">
      <c r="A912" s="4" t="s">
        <v>668</v>
      </c>
      <c r="B912" s="4" t="s">
        <v>675</v>
      </c>
      <c r="C912" s="5">
        <v>20019</v>
      </c>
      <c r="D912" s="6">
        <v>8537.2800000000007</v>
      </c>
    </row>
    <row r="913" spans="1:4" ht="15.95" customHeight="1" x14ac:dyDescent="0.25">
      <c r="A913" s="4" t="s">
        <v>668</v>
      </c>
      <c r="B913" s="4" t="s">
        <v>67</v>
      </c>
      <c r="C913" s="5">
        <v>20021</v>
      </c>
      <c r="D913" s="6">
        <v>8786.5300000000007</v>
      </c>
    </row>
    <row r="914" spans="1:4" ht="15.95" customHeight="1" x14ac:dyDescent="0.25">
      <c r="A914" s="4" t="s">
        <v>668</v>
      </c>
      <c r="B914" s="4" t="s">
        <v>266</v>
      </c>
      <c r="C914" s="5">
        <v>20023</v>
      </c>
      <c r="D914" s="6">
        <v>11700</v>
      </c>
    </row>
    <row r="915" spans="1:4" ht="15.95" customHeight="1" x14ac:dyDescent="0.25">
      <c r="A915" s="4" t="s">
        <v>668</v>
      </c>
      <c r="B915" s="4" t="s">
        <v>134</v>
      </c>
      <c r="C915" s="5">
        <v>20025</v>
      </c>
      <c r="D915" s="6">
        <v>12075.81</v>
      </c>
    </row>
    <row r="916" spans="1:4" ht="15.95" customHeight="1" x14ac:dyDescent="0.25">
      <c r="A916" s="4" t="s">
        <v>668</v>
      </c>
      <c r="B916" s="4" t="s">
        <v>71</v>
      </c>
      <c r="C916" s="5">
        <v>20027</v>
      </c>
      <c r="D916" s="6">
        <v>8827.65</v>
      </c>
    </row>
    <row r="917" spans="1:4" ht="15.95" customHeight="1" x14ac:dyDescent="0.25">
      <c r="A917" s="4" t="s">
        <v>668</v>
      </c>
      <c r="B917" s="4" t="s">
        <v>676</v>
      </c>
      <c r="C917" s="5">
        <v>20029</v>
      </c>
      <c r="D917" s="6">
        <v>7997.38</v>
      </c>
    </row>
    <row r="918" spans="1:4" ht="15.95" customHeight="1" x14ac:dyDescent="0.25">
      <c r="A918" s="4" t="s">
        <v>668</v>
      </c>
      <c r="B918" s="4" t="s">
        <v>677</v>
      </c>
      <c r="C918" s="5">
        <v>20031</v>
      </c>
      <c r="D918" s="6">
        <v>8250.35</v>
      </c>
    </row>
    <row r="919" spans="1:4" ht="15.95" customHeight="1" x14ac:dyDescent="0.25">
      <c r="A919" s="4" t="s">
        <v>668</v>
      </c>
      <c r="B919" s="4" t="s">
        <v>678</v>
      </c>
      <c r="C919" s="5">
        <v>20033</v>
      </c>
      <c r="D919" s="6">
        <v>11302.9</v>
      </c>
    </row>
    <row r="920" spans="1:4" ht="15.95" customHeight="1" x14ac:dyDescent="0.25">
      <c r="A920" s="4" t="s">
        <v>668</v>
      </c>
      <c r="B920" s="4" t="s">
        <v>679</v>
      </c>
      <c r="C920" s="5">
        <v>20035</v>
      </c>
      <c r="D920" s="6">
        <v>7554.84</v>
      </c>
    </row>
    <row r="921" spans="1:4" ht="15.95" customHeight="1" x14ac:dyDescent="0.25">
      <c r="A921" s="4" t="s">
        <v>668</v>
      </c>
      <c r="B921" s="4" t="s">
        <v>139</v>
      </c>
      <c r="C921" s="5">
        <v>20037</v>
      </c>
      <c r="D921" s="6">
        <v>8568.57</v>
      </c>
    </row>
    <row r="922" spans="1:4" ht="15.95" customHeight="1" x14ac:dyDescent="0.25">
      <c r="A922" s="4" t="s">
        <v>668</v>
      </c>
      <c r="B922" s="4" t="s">
        <v>409</v>
      </c>
      <c r="C922" s="5">
        <v>20039</v>
      </c>
      <c r="D922" s="6">
        <v>10603.77</v>
      </c>
    </row>
    <row r="923" spans="1:4" ht="15.95" customHeight="1" x14ac:dyDescent="0.25">
      <c r="A923" s="4" t="s">
        <v>668</v>
      </c>
      <c r="B923" s="4" t="s">
        <v>508</v>
      </c>
      <c r="C923" s="5">
        <v>20041</v>
      </c>
      <c r="D923" s="6">
        <v>8166.71</v>
      </c>
    </row>
    <row r="924" spans="1:4" ht="15.95" customHeight="1" x14ac:dyDescent="0.25">
      <c r="A924" s="4" t="s">
        <v>668</v>
      </c>
      <c r="B924" s="4" t="s">
        <v>680</v>
      </c>
      <c r="C924" s="5">
        <v>20043</v>
      </c>
      <c r="D924" s="6">
        <v>8449.3700000000008</v>
      </c>
    </row>
    <row r="925" spans="1:4" ht="15.95" customHeight="1" x14ac:dyDescent="0.25">
      <c r="A925" s="4" t="s">
        <v>668</v>
      </c>
      <c r="B925" s="4" t="s">
        <v>275</v>
      </c>
      <c r="C925" s="5">
        <v>20045</v>
      </c>
      <c r="D925" s="6">
        <v>7792.38</v>
      </c>
    </row>
    <row r="926" spans="1:4" ht="15.95" customHeight="1" x14ac:dyDescent="0.25">
      <c r="A926" s="4" t="s">
        <v>668</v>
      </c>
      <c r="B926" s="4" t="s">
        <v>590</v>
      </c>
      <c r="C926" s="5">
        <v>20047</v>
      </c>
      <c r="D926" s="6">
        <v>8737.58</v>
      </c>
    </row>
    <row r="927" spans="1:4" ht="15.95" customHeight="1" x14ac:dyDescent="0.25">
      <c r="A927" s="4" t="s">
        <v>668</v>
      </c>
      <c r="B927" s="4" t="s">
        <v>681</v>
      </c>
      <c r="C927" s="5">
        <v>20049</v>
      </c>
      <c r="D927" s="6">
        <v>8193.7900000000009</v>
      </c>
    </row>
    <row r="928" spans="1:4" ht="15.95" customHeight="1" x14ac:dyDescent="0.25">
      <c r="A928" s="4" t="s">
        <v>668</v>
      </c>
      <c r="B928" s="4" t="s">
        <v>682</v>
      </c>
      <c r="C928" s="5">
        <v>20051</v>
      </c>
      <c r="D928" s="6">
        <v>9038.69</v>
      </c>
    </row>
    <row r="929" spans="1:4" ht="15.95" customHeight="1" x14ac:dyDescent="0.25">
      <c r="A929" s="4" t="s">
        <v>668</v>
      </c>
      <c r="B929" s="4" t="s">
        <v>683</v>
      </c>
      <c r="C929" s="5">
        <v>20053</v>
      </c>
      <c r="D929" s="6">
        <v>9125.65</v>
      </c>
    </row>
    <row r="930" spans="1:4" ht="15.95" customHeight="1" x14ac:dyDescent="0.25">
      <c r="A930" s="4" t="s">
        <v>668</v>
      </c>
      <c r="B930" s="4" t="s">
        <v>684</v>
      </c>
      <c r="C930" s="5">
        <v>20055</v>
      </c>
      <c r="D930" s="6">
        <v>7994.25</v>
      </c>
    </row>
    <row r="931" spans="1:4" ht="15.95" customHeight="1" x14ac:dyDescent="0.25">
      <c r="A931" s="4" t="s">
        <v>668</v>
      </c>
      <c r="B931" s="4" t="s">
        <v>591</v>
      </c>
      <c r="C931" s="5">
        <v>20057</v>
      </c>
      <c r="D931" s="6">
        <v>8117.15</v>
      </c>
    </row>
    <row r="932" spans="1:4" ht="15.95" customHeight="1" x14ac:dyDescent="0.25">
      <c r="A932" s="4" t="s">
        <v>668</v>
      </c>
      <c r="B932" s="4" t="s">
        <v>87</v>
      </c>
      <c r="C932" s="5">
        <v>20059</v>
      </c>
      <c r="D932" s="6">
        <v>8082.8</v>
      </c>
    </row>
    <row r="933" spans="1:4" ht="15.95" customHeight="1" x14ac:dyDescent="0.25">
      <c r="A933" s="4" t="s">
        <v>668</v>
      </c>
      <c r="B933" s="4" t="s">
        <v>685</v>
      </c>
      <c r="C933" s="5">
        <v>20061</v>
      </c>
      <c r="D933" s="6">
        <v>7959.43</v>
      </c>
    </row>
    <row r="934" spans="1:4" ht="15.95" customHeight="1" x14ac:dyDescent="0.25">
      <c r="A934" s="4" t="s">
        <v>668</v>
      </c>
      <c r="B934" s="4" t="s">
        <v>686</v>
      </c>
      <c r="C934" s="5">
        <v>20063</v>
      </c>
      <c r="D934" s="6">
        <v>11109.27</v>
      </c>
    </row>
    <row r="935" spans="1:4" ht="15.95" customHeight="1" x14ac:dyDescent="0.25">
      <c r="A935" s="4" t="s">
        <v>668</v>
      </c>
      <c r="B935" s="4" t="s">
        <v>188</v>
      </c>
      <c r="C935" s="5">
        <v>20065</v>
      </c>
      <c r="D935" s="6">
        <v>11617.4</v>
      </c>
    </row>
    <row r="936" spans="1:4" ht="15.95" customHeight="1" x14ac:dyDescent="0.25">
      <c r="A936" s="4" t="s">
        <v>668</v>
      </c>
      <c r="B936" s="4" t="s">
        <v>147</v>
      </c>
      <c r="C936" s="5">
        <v>20067</v>
      </c>
      <c r="D936" s="6">
        <v>6578.82</v>
      </c>
    </row>
    <row r="937" spans="1:4" ht="15.95" customHeight="1" x14ac:dyDescent="0.25">
      <c r="A937" s="4" t="s">
        <v>668</v>
      </c>
      <c r="B937" s="4" t="s">
        <v>687</v>
      </c>
      <c r="C937" s="5">
        <v>20069</v>
      </c>
      <c r="D937" s="6">
        <v>7039.09</v>
      </c>
    </row>
    <row r="938" spans="1:4" ht="15.95" customHeight="1" x14ac:dyDescent="0.25">
      <c r="A938" s="4" t="s">
        <v>668</v>
      </c>
      <c r="B938" s="4" t="s">
        <v>688</v>
      </c>
      <c r="C938" s="5">
        <v>20071</v>
      </c>
      <c r="D938" s="6">
        <v>10309.299999999999</v>
      </c>
    </row>
    <row r="939" spans="1:4" ht="15.95" customHeight="1" x14ac:dyDescent="0.25">
      <c r="A939" s="4" t="s">
        <v>668</v>
      </c>
      <c r="B939" s="4" t="s">
        <v>689</v>
      </c>
      <c r="C939" s="5">
        <v>20073</v>
      </c>
      <c r="D939" s="6">
        <v>9256.7000000000007</v>
      </c>
    </row>
    <row r="940" spans="1:4" ht="15.95" customHeight="1" x14ac:dyDescent="0.25">
      <c r="A940" s="4" t="s">
        <v>668</v>
      </c>
      <c r="B940" s="4" t="s">
        <v>345</v>
      </c>
      <c r="C940" s="5">
        <v>20075</v>
      </c>
      <c r="D940" s="6">
        <v>9567.2000000000007</v>
      </c>
    </row>
    <row r="941" spans="1:4" ht="15.95" customHeight="1" x14ac:dyDescent="0.25">
      <c r="A941" s="4" t="s">
        <v>668</v>
      </c>
      <c r="B941" s="4" t="s">
        <v>690</v>
      </c>
      <c r="C941" s="5">
        <v>20077</v>
      </c>
      <c r="D941" s="6">
        <v>10112.700000000001</v>
      </c>
    </row>
    <row r="942" spans="1:4" ht="15.95" customHeight="1" x14ac:dyDescent="0.25">
      <c r="A942" s="4" t="s">
        <v>668</v>
      </c>
      <c r="B942" s="4" t="s">
        <v>691</v>
      </c>
      <c r="C942" s="5">
        <v>20079</v>
      </c>
      <c r="D942" s="6">
        <v>8006.29</v>
      </c>
    </row>
    <row r="943" spans="1:4" ht="15.95" customHeight="1" x14ac:dyDescent="0.25">
      <c r="A943" s="4" t="s">
        <v>668</v>
      </c>
      <c r="B943" s="4" t="s">
        <v>692</v>
      </c>
      <c r="C943" s="5">
        <v>20081</v>
      </c>
      <c r="D943" s="6">
        <v>10601.48</v>
      </c>
    </row>
    <row r="944" spans="1:4" ht="15.95" customHeight="1" x14ac:dyDescent="0.25">
      <c r="A944" s="4" t="s">
        <v>668</v>
      </c>
      <c r="B944" s="4" t="s">
        <v>693</v>
      </c>
      <c r="C944" s="5">
        <v>20083</v>
      </c>
      <c r="D944" s="6">
        <v>9209.7999999999993</v>
      </c>
    </row>
    <row r="945" spans="1:4" ht="15.95" customHeight="1" x14ac:dyDescent="0.25">
      <c r="A945" s="4" t="s">
        <v>668</v>
      </c>
      <c r="B945" s="4" t="s">
        <v>93</v>
      </c>
      <c r="C945" s="5">
        <v>20085</v>
      </c>
      <c r="D945" s="6">
        <v>8761.44</v>
      </c>
    </row>
    <row r="946" spans="1:4" ht="15.95" customHeight="1" x14ac:dyDescent="0.25">
      <c r="A946" s="4" t="s">
        <v>668</v>
      </c>
      <c r="B946" s="4" t="s">
        <v>94</v>
      </c>
      <c r="C946" s="5">
        <v>20087</v>
      </c>
      <c r="D946" s="6">
        <v>7398.88</v>
      </c>
    </row>
    <row r="947" spans="1:4" ht="15.95" customHeight="1" x14ac:dyDescent="0.25">
      <c r="A947" s="4" t="s">
        <v>668</v>
      </c>
      <c r="B947" s="4" t="s">
        <v>694</v>
      </c>
      <c r="C947" s="5">
        <v>20089</v>
      </c>
      <c r="D947" s="6">
        <v>9909.7099999999991</v>
      </c>
    </row>
    <row r="948" spans="1:4" ht="15.95" customHeight="1" x14ac:dyDescent="0.25">
      <c r="A948" s="4" t="s">
        <v>668</v>
      </c>
      <c r="B948" s="4" t="s">
        <v>153</v>
      </c>
      <c r="C948" s="5">
        <v>20091</v>
      </c>
      <c r="D948" s="6">
        <v>8845.11</v>
      </c>
    </row>
    <row r="949" spans="1:4" ht="15.95" customHeight="1" x14ac:dyDescent="0.25">
      <c r="A949" s="4" t="s">
        <v>668</v>
      </c>
      <c r="B949" s="4" t="s">
        <v>695</v>
      </c>
      <c r="C949" s="5">
        <v>20093</v>
      </c>
      <c r="D949" s="6">
        <v>8848.7900000000009</v>
      </c>
    </row>
    <row r="950" spans="1:4" ht="15.95" customHeight="1" x14ac:dyDescent="0.25">
      <c r="A950" s="4" t="s">
        <v>668</v>
      </c>
      <c r="B950" s="4" t="s">
        <v>696</v>
      </c>
      <c r="C950" s="5">
        <v>20095</v>
      </c>
      <c r="D950" s="6">
        <v>9975.57</v>
      </c>
    </row>
    <row r="951" spans="1:4" ht="15.95" customHeight="1" x14ac:dyDescent="0.25">
      <c r="A951" s="4" t="s">
        <v>668</v>
      </c>
      <c r="B951" s="4" t="s">
        <v>286</v>
      </c>
      <c r="C951" s="5">
        <v>20097</v>
      </c>
      <c r="D951" s="6">
        <v>9287.5300000000007</v>
      </c>
    </row>
    <row r="952" spans="1:4" ht="15.95" customHeight="1" x14ac:dyDescent="0.25">
      <c r="A952" s="4" t="s">
        <v>668</v>
      </c>
      <c r="B952" s="4" t="s">
        <v>697</v>
      </c>
      <c r="C952" s="5">
        <v>20099</v>
      </c>
      <c r="D952" s="6">
        <v>8627.08</v>
      </c>
    </row>
    <row r="953" spans="1:4" ht="15.95" customHeight="1" x14ac:dyDescent="0.25">
      <c r="A953" s="4" t="s">
        <v>668</v>
      </c>
      <c r="B953" s="4" t="s">
        <v>698</v>
      </c>
      <c r="C953" s="5">
        <v>20101</v>
      </c>
      <c r="D953" s="6">
        <v>13202.42</v>
      </c>
    </row>
    <row r="954" spans="1:4" ht="15.95" customHeight="1" x14ac:dyDescent="0.25">
      <c r="A954" s="4" t="s">
        <v>668</v>
      </c>
      <c r="B954" s="4" t="s">
        <v>699</v>
      </c>
      <c r="C954" s="5">
        <v>20103</v>
      </c>
      <c r="D954" s="6">
        <v>8712.52</v>
      </c>
    </row>
    <row r="955" spans="1:4" ht="15.95" customHeight="1" x14ac:dyDescent="0.25">
      <c r="A955" s="4" t="s">
        <v>668</v>
      </c>
      <c r="B955" s="4" t="s">
        <v>155</v>
      </c>
      <c r="C955" s="5">
        <v>20105</v>
      </c>
      <c r="D955" s="6">
        <v>11853.87</v>
      </c>
    </row>
    <row r="956" spans="1:4" ht="15.95" customHeight="1" x14ac:dyDescent="0.25">
      <c r="A956" s="4" t="s">
        <v>668</v>
      </c>
      <c r="B956" s="4" t="s">
        <v>519</v>
      </c>
      <c r="C956" s="5">
        <v>20107</v>
      </c>
      <c r="D956" s="6">
        <v>7907.68</v>
      </c>
    </row>
    <row r="957" spans="1:4" ht="15.95" customHeight="1" x14ac:dyDescent="0.25">
      <c r="A957" s="4" t="s">
        <v>668</v>
      </c>
      <c r="B957" s="4" t="s">
        <v>157</v>
      </c>
      <c r="C957" s="5">
        <v>20109</v>
      </c>
      <c r="D957" s="6">
        <v>13252.44</v>
      </c>
    </row>
    <row r="958" spans="1:4" ht="15.95" customHeight="1" x14ac:dyDescent="0.25">
      <c r="A958" s="4" t="s">
        <v>668</v>
      </c>
      <c r="B958" s="4" t="s">
        <v>522</v>
      </c>
      <c r="C958" s="5">
        <v>20111</v>
      </c>
      <c r="D958" s="6">
        <v>7993.86</v>
      </c>
    </row>
    <row r="959" spans="1:4" ht="15.95" customHeight="1" x14ac:dyDescent="0.25">
      <c r="A959" s="4" t="s">
        <v>668</v>
      </c>
      <c r="B959" s="4" t="s">
        <v>104</v>
      </c>
      <c r="C959" s="5">
        <v>20115</v>
      </c>
      <c r="D959" s="6">
        <v>8251.7099999999991</v>
      </c>
    </row>
    <row r="960" spans="1:4" ht="15.95" customHeight="1" x14ac:dyDescent="0.25">
      <c r="A960" s="4" t="s">
        <v>668</v>
      </c>
      <c r="B960" s="4" t="s">
        <v>105</v>
      </c>
      <c r="C960" s="5">
        <v>20117</v>
      </c>
      <c r="D960" s="6">
        <v>8477.1299999999992</v>
      </c>
    </row>
    <row r="961" spans="1:4" ht="15.95" customHeight="1" x14ac:dyDescent="0.25">
      <c r="A961" s="4" t="s">
        <v>668</v>
      </c>
      <c r="B961" s="4" t="s">
        <v>700</v>
      </c>
      <c r="C961" s="5">
        <v>20113</v>
      </c>
      <c r="D961" s="6">
        <v>7641.39</v>
      </c>
    </row>
    <row r="962" spans="1:4" ht="15.95" customHeight="1" x14ac:dyDescent="0.25">
      <c r="A962" s="4" t="s">
        <v>668</v>
      </c>
      <c r="B962" s="4" t="s">
        <v>701</v>
      </c>
      <c r="C962" s="5">
        <v>20119</v>
      </c>
      <c r="D962" s="6">
        <v>9887.07</v>
      </c>
    </row>
    <row r="963" spans="1:4" ht="15.95" customHeight="1" x14ac:dyDescent="0.25">
      <c r="A963" s="4" t="s">
        <v>668</v>
      </c>
      <c r="B963" s="4" t="s">
        <v>645</v>
      </c>
      <c r="C963" s="5">
        <v>20121</v>
      </c>
      <c r="D963" s="6">
        <v>8349.99</v>
      </c>
    </row>
    <row r="964" spans="1:4" ht="15.95" customHeight="1" x14ac:dyDescent="0.25">
      <c r="A964" s="4" t="s">
        <v>668</v>
      </c>
      <c r="B964" s="4" t="s">
        <v>446</v>
      </c>
      <c r="C964" s="5">
        <v>20123</v>
      </c>
      <c r="D964" s="6">
        <v>8410.26</v>
      </c>
    </row>
    <row r="965" spans="1:4" ht="15.95" customHeight="1" x14ac:dyDescent="0.25">
      <c r="A965" s="4" t="s">
        <v>668</v>
      </c>
      <c r="B965" s="4" t="s">
        <v>108</v>
      </c>
      <c r="C965" s="5">
        <v>20125</v>
      </c>
      <c r="D965" s="6">
        <v>8292.3799999999992</v>
      </c>
    </row>
    <row r="966" spans="1:4" ht="15.95" customHeight="1" x14ac:dyDescent="0.25">
      <c r="A966" s="4" t="s">
        <v>668</v>
      </c>
      <c r="B966" s="4" t="s">
        <v>702</v>
      </c>
      <c r="C966" s="5">
        <v>20127</v>
      </c>
      <c r="D966" s="6">
        <v>8277.33</v>
      </c>
    </row>
    <row r="967" spans="1:4" ht="15.95" customHeight="1" x14ac:dyDescent="0.25">
      <c r="A967" s="4" t="s">
        <v>668</v>
      </c>
      <c r="B967" s="4" t="s">
        <v>703</v>
      </c>
      <c r="C967" s="5">
        <v>20129</v>
      </c>
      <c r="D967" s="6">
        <v>7974.81</v>
      </c>
    </row>
    <row r="968" spans="1:4" ht="15.95" customHeight="1" x14ac:dyDescent="0.25">
      <c r="A968" s="4" t="s">
        <v>668</v>
      </c>
      <c r="B968" s="4" t="s">
        <v>704</v>
      </c>
      <c r="C968" s="5">
        <v>20131</v>
      </c>
      <c r="D968" s="6">
        <v>8708.2099999999991</v>
      </c>
    </row>
    <row r="969" spans="1:4" ht="15.95" customHeight="1" x14ac:dyDescent="0.25">
      <c r="A969" s="4" t="s">
        <v>668</v>
      </c>
      <c r="B969" s="4" t="s">
        <v>705</v>
      </c>
      <c r="C969" s="5">
        <v>20133</v>
      </c>
      <c r="D969" s="6">
        <v>10105.299999999999</v>
      </c>
    </row>
    <row r="970" spans="1:4" ht="15.95" customHeight="1" x14ac:dyDescent="0.25">
      <c r="A970" s="4" t="s">
        <v>668</v>
      </c>
      <c r="B970" s="4" t="s">
        <v>706</v>
      </c>
      <c r="C970" s="5">
        <v>20135</v>
      </c>
      <c r="D970" s="6">
        <v>11009.98</v>
      </c>
    </row>
    <row r="971" spans="1:4" ht="15.95" customHeight="1" x14ac:dyDescent="0.25">
      <c r="A971" s="4" t="s">
        <v>668</v>
      </c>
      <c r="B971" s="4" t="s">
        <v>707</v>
      </c>
      <c r="C971" s="5">
        <v>20137</v>
      </c>
      <c r="D971" s="6">
        <v>9035.92</v>
      </c>
    </row>
    <row r="972" spans="1:4" ht="15.95" customHeight="1" x14ac:dyDescent="0.25">
      <c r="A972" s="4" t="s">
        <v>668</v>
      </c>
      <c r="B972" s="4" t="s">
        <v>708</v>
      </c>
      <c r="C972" s="5">
        <v>20139</v>
      </c>
      <c r="D972" s="6">
        <v>7630.24</v>
      </c>
    </row>
    <row r="973" spans="1:4" ht="15.95" customHeight="1" x14ac:dyDescent="0.25">
      <c r="A973" s="4" t="s">
        <v>668</v>
      </c>
      <c r="B973" s="4" t="s">
        <v>709</v>
      </c>
      <c r="C973" s="5">
        <v>20141</v>
      </c>
      <c r="D973" s="6">
        <v>10823.37</v>
      </c>
    </row>
    <row r="974" spans="1:4" ht="15.95" customHeight="1" x14ac:dyDescent="0.25">
      <c r="A974" s="4" t="s">
        <v>668</v>
      </c>
      <c r="B974" s="4" t="s">
        <v>710</v>
      </c>
      <c r="C974" s="5">
        <v>20143</v>
      </c>
      <c r="D974" s="6">
        <v>8696.49</v>
      </c>
    </row>
    <row r="975" spans="1:4" ht="15.95" customHeight="1" x14ac:dyDescent="0.25">
      <c r="A975" s="4" t="s">
        <v>668</v>
      </c>
      <c r="B975" s="4" t="s">
        <v>711</v>
      </c>
      <c r="C975" s="5">
        <v>20145</v>
      </c>
      <c r="D975" s="6">
        <v>13742.85</v>
      </c>
    </row>
    <row r="976" spans="1:4" ht="15.95" customHeight="1" x14ac:dyDescent="0.25">
      <c r="A976" s="4" t="s">
        <v>668</v>
      </c>
      <c r="B976" s="4" t="s">
        <v>164</v>
      </c>
      <c r="C976" s="5">
        <v>20147</v>
      </c>
      <c r="D976" s="6">
        <v>10943.16</v>
      </c>
    </row>
    <row r="977" spans="1:4" ht="15.95" customHeight="1" x14ac:dyDescent="0.25">
      <c r="A977" s="4" t="s">
        <v>668</v>
      </c>
      <c r="B977" s="4" t="s">
        <v>712</v>
      </c>
      <c r="C977" s="5">
        <v>20149</v>
      </c>
      <c r="D977" s="6">
        <v>9453.6200000000008</v>
      </c>
    </row>
    <row r="978" spans="1:4" ht="15.95" customHeight="1" x14ac:dyDescent="0.25">
      <c r="A978" s="4" t="s">
        <v>668</v>
      </c>
      <c r="B978" s="4" t="s">
        <v>713</v>
      </c>
      <c r="C978" s="5">
        <v>20151</v>
      </c>
      <c r="D978" s="6">
        <v>8618.67</v>
      </c>
    </row>
    <row r="979" spans="1:4" ht="15.95" customHeight="1" x14ac:dyDescent="0.25">
      <c r="A979" s="4" t="s">
        <v>668</v>
      </c>
      <c r="B979" s="4" t="s">
        <v>714</v>
      </c>
      <c r="C979" s="5">
        <v>20153</v>
      </c>
      <c r="D979" s="6">
        <v>12112.63</v>
      </c>
    </row>
    <row r="980" spans="1:4" ht="15.95" customHeight="1" x14ac:dyDescent="0.25">
      <c r="A980" s="4" t="s">
        <v>668</v>
      </c>
      <c r="B980" s="4" t="s">
        <v>715</v>
      </c>
      <c r="C980" s="5">
        <v>20155</v>
      </c>
      <c r="D980" s="6">
        <v>8393.64</v>
      </c>
    </row>
    <row r="981" spans="1:4" ht="15.95" customHeight="1" x14ac:dyDescent="0.25">
      <c r="A981" s="4" t="s">
        <v>668</v>
      </c>
      <c r="B981" s="4" t="s">
        <v>716</v>
      </c>
      <c r="C981" s="5">
        <v>20157</v>
      </c>
      <c r="D981" s="6">
        <v>7916.79</v>
      </c>
    </row>
    <row r="982" spans="1:4" ht="15.95" customHeight="1" x14ac:dyDescent="0.25">
      <c r="A982" s="4" t="s">
        <v>668</v>
      </c>
      <c r="B982" s="4" t="s">
        <v>717</v>
      </c>
      <c r="C982" s="5">
        <v>20159</v>
      </c>
      <c r="D982" s="6">
        <v>8495.64</v>
      </c>
    </row>
    <row r="983" spans="1:4" ht="15.95" customHeight="1" x14ac:dyDescent="0.25">
      <c r="A983" s="4" t="s">
        <v>668</v>
      </c>
      <c r="B983" s="4" t="s">
        <v>718</v>
      </c>
      <c r="C983" s="5">
        <v>20161</v>
      </c>
      <c r="D983" s="6">
        <v>7398.41</v>
      </c>
    </row>
    <row r="984" spans="1:4" ht="15.95" customHeight="1" x14ac:dyDescent="0.25">
      <c r="A984" s="4" t="s">
        <v>668</v>
      </c>
      <c r="B984" s="4" t="s">
        <v>719</v>
      </c>
      <c r="C984" s="5">
        <v>20163</v>
      </c>
      <c r="D984" s="6">
        <v>9415.34</v>
      </c>
    </row>
    <row r="985" spans="1:4" ht="15.95" customHeight="1" x14ac:dyDescent="0.25">
      <c r="A985" s="4" t="s">
        <v>668</v>
      </c>
      <c r="B985" s="4" t="s">
        <v>653</v>
      </c>
      <c r="C985" s="5">
        <v>20165</v>
      </c>
      <c r="D985" s="6">
        <v>9610.82</v>
      </c>
    </row>
    <row r="986" spans="1:4" ht="15.95" customHeight="1" x14ac:dyDescent="0.25">
      <c r="A986" s="4" t="s">
        <v>668</v>
      </c>
      <c r="B986" s="4" t="s">
        <v>114</v>
      </c>
      <c r="C986" s="5">
        <v>20167</v>
      </c>
      <c r="D986" s="6">
        <v>10106.26</v>
      </c>
    </row>
    <row r="987" spans="1:4" ht="15.95" customHeight="1" x14ac:dyDescent="0.25">
      <c r="A987" s="4" t="s">
        <v>668</v>
      </c>
      <c r="B987" s="4" t="s">
        <v>170</v>
      </c>
      <c r="C987" s="5">
        <v>20169</v>
      </c>
      <c r="D987" s="6">
        <v>8331.17</v>
      </c>
    </row>
    <row r="988" spans="1:4" ht="15.95" customHeight="1" x14ac:dyDescent="0.25">
      <c r="A988" s="4" t="s">
        <v>668</v>
      </c>
      <c r="B988" s="4" t="s">
        <v>171</v>
      </c>
      <c r="C988" s="5">
        <v>20171</v>
      </c>
      <c r="D988" s="6">
        <v>10535.5</v>
      </c>
    </row>
    <row r="989" spans="1:4" ht="15.95" customHeight="1" x14ac:dyDescent="0.25">
      <c r="A989" s="4" t="s">
        <v>668</v>
      </c>
      <c r="B989" s="4" t="s">
        <v>308</v>
      </c>
      <c r="C989" s="5">
        <v>20173</v>
      </c>
      <c r="D989" s="6">
        <v>8420.18</v>
      </c>
    </row>
    <row r="990" spans="1:4" ht="15.95" customHeight="1" x14ac:dyDescent="0.25">
      <c r="A990" s="4" t="s">
        <v>668</v>
      </c>
      <c r="B990" s="4" t="s">
        <v>720</v>
      </c>
      <c r="C990" s="5">
        <v>20175</v>
      </c>
      <c r="D990" s="6">
        <v>8364.8700000000008</v>
      </c>
    </row>
    <row r="991" spans="1:4" ht="15.95" customHeight="1" x14ac:dyDescent="0.25">
      <c r="A991" s="4" t="s">
        <v>668</v>
      </c>
      <c r="B991" s="4" t="s">
        <v>721</v>
      </c>
      <c r="C991" s="5">
        <v>20177</v>
      </c>
      <c r="D991" s="6">
        <v>8452.7199999999993</v>
      </c>
    </row>
    <row r="992" spans="1:4" ht="15.95" customHeight="1" x14ac:dyDescent="0.25">
      <c r="A992" s="4" t="s">
        <v>668</v>
      </c>
      <c r="B992" s="4" t="s">
        <v>722</v>
      </c>
      <c r="C992" s="5">
        <v>20179</v>
      </c>
      <c r="D992" s="6">
        <v>11976.54</v>
      </c>
    </row>
    <row r="993" spans="1:4" ht="15.95" customHeight="1" x14ac:dyDescent="0.25">
      <c r="A993" s="4" t="s">
        <v>668</v>
      </c>
      <c r="B993" s="4" t="s">
        <v>723</v>
      </c>
      <c r="C993" s="5">
        <v>20181</v>
      </c>
      <c r="D993" s="6">
        <v>10255.69</v>
      </c>
    </row>
    <row r="994" spans="1:4" ht="15.95" customHeight="1" x14ac:dyDescent="0.25">
      <c r="A994" s="4" t="s">
        <v>668</v>
      </c>
      <c r="B994" s="4" t="s">
        <v>724</v>
      </c>
      <c r="C994" s="5">
        <v>20183</v>
      </c>
      <c r="D994" s="6">
        <v>9062.2099999999991</v>
      </c>
    </row>
    <row r="995" spans="1:4" ht="15.95" customHeight="1" x14ac:dyDescent="0.25">
      <c r="A995" s="4" t="s">
        <v>668</v>
      </c>
      <c r="B995" s="4" t="s">
        <v>725</v>
      </c>
      <c r="C995" s="5">
        <v>20185</v>
      </c>
      <c r="D995" s="6">
        <v>9730.2900000000009</v>
      </c>
    </row>
    <row r="996" spans="1:4" ht="15.95" customHeight="1" x14ac:dyDescent="0.25">
      <c r="A996" s="4" t="s">
        <v>668</v>
      </c>
      <c r="B996" s="4" t="s">
        <v>726</v>
      </c>
      <c r="C996" s="5">
        <v>20187</v>
      </c>
      <c r="D996" s="6">
        <v>11038.2</v>
      </c>
    </row>
    <row r="997" spans="1:4" ht="15.95" customHeight="1" x14ac:dyDescent="0.25">
      <c r="A997" s="4" t="s">
        <v>668</v>
      </c>
      <c r="B997" s="4" t="s">
        <v>727</v>
      </c>
      <c r="C997" s="5">
        <v>20189</v>
      </c>
      <c r="D997" s="6">
        <v>9138.6299999999992</v>
      </c>
    </row>
    <row r="998" spans="1:4" ht="15.95" customHeight="1" x14ac:dyDescent="0.25">
      <c r="A998" s="4" t="s">
        <v>668</v>
      </c>
      <c r="B998" s="4" t="s">
        <v>728</v>
      </c>
      <c r="C998" s="5">
        <v>20191</v>
      </c>
      <c r="D998" s="6">
        <v>6935.61</v>
      </c>
    </row>
    <row r="999" spans="1:4" ht="15.95" customHeight="1" x14ac:dyDescent="0.25">
      <c r="A999" s="4" t="s">
        <v>668</v>
      </c>
      <c r="B999" s="4" t="s">
        <v>468</v>
      </c>
      <c r="C999" s="5">
        <v>20193</v>
      </c>
      <c r="D999" s="6">
        <v>10668.49</v>
      </c>
    </row>
    <row r="1000" spans="1:4" ht="15.95" customHeight="1" x14ac:dyDescent="0.25">
      <c r="A1000" s="4" t="s">
        <v>668</v>
      </c>
      <c r="B1000" s="4" t="s">
        <v>729</v>
      </c>
      <c r="C1000" s="5">
        <v>20195</v>
      </c>
      <c r="D1000" s="6">
        <v>12614.71</v>
      </c>
    </row>
    <row r="1001" spans="1:4" ht="15.95" customHeight="1" x14ac:dyDescent="0.25">
      <c r="A1001" s="4" t="s">
        <v>668</v>
      </c>
      <c r="B1001" s="4" t="s">
        <v>730</v>
      </c>
      <c r="C1001" s="5">
        <v>20197</v>
      </c>
      <c r="D1001" s="6">
        <v>7542.78</v>
      </c>
    </row>
    <row r="1002" spans="1:4" ht="15.95" customHeight="1" x14ac:dyDescent="0.25">
      <c r="A1002" s="4" t="s">
        <v>668</v>
      </c>
      <c r="B1002" s="4" t="s">
        <v>731</v>
      </c>
      <c r="C1002" s="5">
        <v>20199</v>
      </c>
      <c r="D1002" s="6">
        <v>10535.91</v>
      </c>
    </row>
    <row r="1003" spans="1:4" ht="15.95" customHeight="1" x14ac:dyDescent="0.25">
      <c r="A1003" s="4" t="s">
        <v>668</v>
      </c>
      <c r="B1003" s="4" t="s">
        <v>122</v>
      </c>
      <c r="C1003" s="5">
        <v>20201</v>
      </c>
      <c r="D1003" s="6">
        <v>9113.3799999999992</v>
      </c>
    </row>
    <row r="1004" spans="1:4" ht="15.95" customHeight="1" x14ac:dyDescent="0.25">
      <c r="A1004" s="4" t="s">
        <v>668</v>
      </c>
      <c r="B1004" s="4" t="s">
        <v>732</v>
      </c>
      <c r="C1004" s="5">
        <v>20203</v>
      </c>
      <c r="D1004" s="6">
        <v>11989.48</v>
      </c>
    </row>
    <row r="1005" spans="1:4" ht="15.95" customHeight="1" x14ac:dyDescent="0.25">
      <c r="A1005" s="4" t="s">
        <v>668</v>
      </c>
      <c r="B1005" s="4" t="s">
        <v>733</v>
      </c>
      <c r="C1005" s="5">
        <v>20205</v>
      </c>
      <c r="D1005" s="6">
        <v>9501.06</v>
      </c>
    </row>
    <row r="1006" spans="1:4" ht="15.95" customHeight="1" x14ac:dyDescent="0.25">
      <c r="A1006" s="4" t="s">
        <v>668</v>
      </c>
      <c r="B1006" s="4" t="s">
        <v>734</v>
      </c>
      <c r="C1006" s="5">
        <v>20207</v>
      </c>
      <c r="D1006" s="6">
        <v>9083.39</v>
      </c>
    </row>
    <row r="1007" spans="1:4" ht="15.95" customHeight="1" x14ac:dyDescent="0.25">
      <c r="A1007" s="4" t="s">
        <v>668</v>
      </c>
      <c r="B1007" s="4" t="s">
        <v>735</v>
      </c>
      <c r="C1007" s="5">
        <v>20209</v>
      </c>
      <c r="D1007" s="6">
        <v>10569.49</v>
      </c>
    </row>
    <row r="1008" spans="1:4" ht="15.95" customHeight="1" x14ac:dyDescent="0.25">
      <c r="A1008" s="4" t="s">
        <v>736</v>
      </c>
      <c r="B1008" s="4" t="s">
        <v>31</v>
      </c>
      <c r="C1008" s="5" t="s">
        <v>29</v>
      </c>
      <c r="D1008" s="6">
        <v>8688.83</v>
      </c>
    </row>
    <row r="1009" spans="1:4" ht="15.95" customHeight="1" x14ac:dyDescent="0.25">
      <c r="A1009" s="4" t="s">
        <v>736</v>
      </c>
      <c r="B1009" s="4" t="s">
        <v>492</v>
      </c>
      <c r="C1009" s="5">
        <v>21001</v>
      </c>
      <c r="D1009" s="6">
        <v>8369.52</v>
      </c>
    </row>
    <row r="1010" spans="1:4" ht="15.95" customHeight="1" x14ac:dyDescent="0.25">
      <c r="A1010" s="4" t="s">
        <v>736</v>
      </c>
      <c r="B1010" s="4" t="s">
        <v>629</v>
      </c>
      <c r="C1010" s="5">
        <v>21003</v>
      </c>
      <c r="D1010" s="6">
        <v>9058.42</v>
      </c>
    </row>
    <row r="1011" spans="1:4" ht="15.95" customHeight="1" x14ac:dyDescent="0.25">
      <c r="A1011" s="4" t="s">
        <v>736</v>
      </c>
      <c r="B1011" s="4" t="s">
        <v>669</v>
      </c>
      <c r="C1011" s="5">
        <v>21005</v>
      </c>
      <c r="D1011" s="6">
        <v>8406.0499999999993</v>
      </c>
    </row>
    <row r="1012" spans="1:4" ht="15.95" customHeight="1" x14ac:dyDescent="0.25">
      <c r="A1012" s="4" t="s">
        <v>736</v>
      </c>
      <c r="B1012" s="4" t="s">
        <v>737</v>
      </c>
      <c r="C1012" s="5">
        <v>21007</v>
      </c>
      <c r="D1012" s="6">
        <v>7954</v>
      </c>
    </row>
    <row r="1013" spans="1:4" ht="15.95" customHeight="1" x14ac:dyDescent="0.25">
      <c r="A1013" s="4" t="s">
        <v>736</v>
      </c>
      <c r="B1013" s="4" t="s">
        <v>738</v>
      </c>
      <c r="C1013" s="5">
        <v>21009</v>
      </c>
      <c r="D1013" s="6">
        <v>8203.1</v>
      </c>
    </row>
    <row r="1014" spans="1:4" ht="15.95" customHeight="1" x14ac:dyDescent="0.25">
      <c r="A1014" s="4" t="s">
        <v>736</v>
      </c>
      <c r="B1014" s="4" t="s">
        <v>739</v>
      </c>
      <c r="C1014" s="5">
        <v>21011</v>
      </c>
      <c r="D1014" s="6">
        <v>7664.17</v>
      </c>
    </row>
    <row r="1015" spans="1:4" ht="15.95" customHeight="1" x14ac:dyDescent="0.25">
      <c r="A1015" s="4" t="s">
        <v>736</v>
      </c>
      <c r="B1015" s="4" t="s">
        <v>740</v>
      </c>
      <c r="C1015" s="5">
        <v>21013</v>
      </c>
      <c r="D1015" s="6">
        <v>8779.0499999999993</v>
      </c>
    </row>
    <row r="1016" spans="1:4" ht="15.95" customHeight="1" x14ac:dyDescent="0.25">
      <c r="A1016" s="4" t="s">
        <v>736</v>
      </c>
      <c r="B1016" s="4" t="s">
        <v>130</v>
      </c>
      <c r="C1016" s="5">
        <v>21015</v>
      </c>
      <c r="D1016" s="6">
        <v>9445.08</v>
      </c>
    </row>
    <row r="1017" spans="1:4" ht="15.95" customHeight="1" x14ac:dyDescent="0.25">
      <c r="A1017" s="4" t="s">
        <v>736</v>
      </c>
      <c r="B1017" s="4" t="s">
        <v>673</v>
      </c>
      <c r="C1017" s="5">
        <v>21017</v>
      </c>
      <c r="D1017" s="6">
        <v>8377.75</v>
      </c>
    </row>
    <row r="1018" spans="1:4" ht="15.95" customHeight="1" x14ac:dyDescent="0.25">
      <c r="A1018" s="4" t="s">
        <v>736</v>
      </c>
      <c r="B1018" s="4" t="s">
        <v>741</v>
      </c>
      <c r="C1018" s="5">
        <v>21019</v>
      </c>
      <c r="D1018" s="6">
        <v>9351.83</v>
      </c>
    </row>
    <row r="1019" spans="1:4" ht="15.95" customHeight="1" x14ac:dyDescent="0.25">
      <c r="A1019" s="4" t="s">
        <v>736</v>
      </c>
      <c r="B1019" s="4" t="s">
        <v>742</v>
      </c>
      <c r="C1019" s="5">
        <v>21021</v>
      </c>
      <c r="D1019" s="6">
        <v>8638.07</v>
      </c>
    </row>
    <row r="1020" spans="1:4" ht="15.95" customHeight="1" x14ac:dyDescent="0.25">
      <c r="A1020" s="4" t="s">
        <v>736</v>
      </c>
      <c r="B1020" s="4" t="s">
        <v>743</v>
      </c>
      <c r="C1020" s="5">
        <v>21023</v>
      </c>
      <c r="D1020" s="6">
        <v>7716.02</v>
      </c>
    </row>
    <row r="1021" spans="1:4" ht="15.95" customHeight="1" x14ac:dyDescent="0.25">
      <c r="A1021" s="4" t="s">
        <v>736</v>
      </c>
      <c r="B1021" s="4" t="s">
        <v>744</v>
      </c>
      <c r="C1021" s="5">
        <v>21025</v>
      </c>
      <c r="D1021" s="6">
        <v>9012.59</v>
      </c>
    </row>
    <row r="1022" spans="1:4" ht="15.95" customHeight="1" x14ac:dyDescent="0.25">
      <c r="A1022" s="4" t="s">
        <v>736</v>
      </c>
      <c r="B1022" s="4" t="s">
        <v>745</v>
      </c>
      <c r="C1022" s="5">
        <v>21027</v>
      </c>
      <c r="D1022" s="6">
        <v>8490.2199999999993</v>
      </c>
    </row>
    <row r="1023" spans="1:4" ht="15.95" customHeight="1" x14ac:dyDescent="0.25">
      <c r="A1023" s="4" t="s">
        <v>736</v>
      </c>
      <c r="B1023" s="4" t="s">
        <v>746</v>
      </c>
      <c r="C1023" s="5">
        <v>21029</v>
      </c>
      <c r="D1023" s="6">
        <v>8491.84</v>
      </c>
    </row>
    <row r="1024" spans="1:4" ht="15.95" customHeight="1" x14ac:dyDescent="0.25">
      <c r="A1024" s="4" t="s">
        <v>736</v>
      </c>
      <c r="B1024" s="4" t="s">
        <v>64</v>
      </c>
      <c r="C1024" s="5">
        <v>21031</v>
      </c>
      <c r="D1024" s="6">
        <v>8665.32</v>
      </c>
    </row>
    <row r="1025" spans="1:4" ht="15.95" customHeight="1" x14ac:dyDescent="0.25">
      <c r="A1025" s="4" t="s">
        <v>736</v>
      </c>
      <c r="B1025" s="4" t="s">
        <v>747</v>
      </c>
      <c r="C1025" s="5">
        <v>21033</v>
      </c>
      <c r="D1025" s="6">
        <v>7219.87</v>
      </c>
    </row>
    <row r="1026" spans="1:4" ht="15.95" customHeight="1" x14ac:dyDescent="0.25">
      <c r="A1026" s="4" t="s">
        <v>736</v>
      </c>
      <c r="B1026" s="4" t="s">
        <v>748</v>
      </c>
      <c r="C1026" s="5">
        <v>21035</v>
      </c>
      <c r="D1026" s="6">
        <v>7566.18</v>
      </c>
    </row>
    <row r="1027" spans="1:4" ht="15.95" customHeight="1" x14ac:dyDescent="0.25">
      <c r="A1027" s="4" t="s">
        <v>736</v>
      </c>
      <c r="B1027" s="4" t="s">
        <v>749</v>
      </c>
      <c r="C1027" s="5">
        <v>21037</v>
      </c>
      <c r="D1027" s="6">
        <v>9288.33</v>
      </c>
    </row>
    <row r="1028" spans="1:4" ht="15.95" customHeight="1" x14ac:dyDescent="0.25">
      <c r="A1028" s="4" t="s">
        <v>736</v>
      </c>
      <c r="B1028" s="4" t="s">
        <v>750</v>
      </c>
      <c r="C1028" s="5">
        <v>21039</v>
      </c>
      <c r="D1028" s="6">
        <v>8624.01</v>
      </c>
    </row>
    <row r="1029" spans="1:4" ht="15.95" customHeight="1" x14ac:dyDescent="0.25">
      <c r="A1029" s="4" t="s">
        <v>736</v>
      </c>
      <c r="B1029" s="4" t="s">
        <v>132</v>
      </c>
      <c r="C1029" s="5">
        <v>21041</v>
      </c>
      <c r="D1029" s="6">
        <v>9559.51</v>
      </c>
    </row>
    <row r="1030" spans="1:4" ht="15.95" customHeight="1" x14ac:dyDescent="0.25">
      <c r="A1030" s="4" t="s">
        <v>736</v>
      </c>
      <c r="B1030" s="4" t="s">
        <v>751</v>
      </c>
      <c r="C1030" s="5">
        <v>21043</v>
      </c>
      <c r="D1030" s="6">
        <v>8118.49</v>
      </c>
    </row>
    <row r="1031" spans="1:4" ht="15.95" customHeight="1" x14ac:dyDescent="0.25">
      <c r="A1031" s="4" t="s">
        <v>736</v>
      </c>
      <c r="B1031" s="4" t="s">
        <v>752</v>
      </c>
      <c r="C1031" s="5">
        <v>21045</v>
      </c>
      <c r="D1031" s="6">
        <v>9713.25</v>
      </c>
    </row>
    <row r="1032" spans="1:4" ht="15.95" customHeight="1" x14ac:dyDescent="0.25">
      <c r="A1032" s="4" t="s">
        <v>736</v>
      </c>
      <c r="B1032" s="4" t="s">
        <v>584</v>
      </c>
      <c r="C1032" s="5">
        <v>21047</v>
      </c>
      <c r="D1032" s="6">
        <v>8064.62</v>
      </c>
    </row>
    <row r="1033" spans="1:4" ht="15.95" customHeight="1" x14ac:dyDescent="0.25">
      <c r="A1033" s="4" t="s">
        <v>736</v>
      </c>
      <c r="B1033" s="4" t="s">
        <v>134</v>
      </c>
      <c r="C1033" s="5">
        <v>21049</v>
      </c>
      <c r="D1033" s="6">
        <v>8846.34</v>
      </c>
    </row>
    <row r="1034" spans="1:4" ht="15.95" customHeight="1" x14ac:dyDescent="0.25">
      <c r="A1034" s="4" t="s">
        <v>736</v>
      </c>
      <c r="B1034" s="4" t="s">
        <v>71</v>
      </c>
      <c r="C1034" s="5">
        <v>21051</v>
      </c>
      <c r="D1034" s="6">
        <v>9649.69</v>
      </c>
    </row>
    <row r="1035" spans="1:4" ht="15.95" customHeight="1" x14ac:dyDescent="0.25">
      <c r="A1035" s="4" t="s">
        <v>736</v>
      </c>
      <c r="B1035" s="4" t="s">
        <v>504</v>
      </c>
      <c r="C1035" s="5">
        <v>21053</v>
      </c>
      <c r="D1035" s="6">
        <v>9659.26</v>
      </c>
    </row>
    <row r="1036" spans="1:4" ht="15.95" customHeight="1" x14ac:dyDescent="0.25">
      <c r="A1036" s="4" t="s">
        <v>736</v>
      </c>
      <c r="B1036" s="4" t="s">
        <v>140</v>
      </c>
      <c r="C1036" s="5">
        <v>21055</v>
      </c>
      <c r="D1036" s="6">
        <v>9339.98</v>
      </c>
    </row>
    <row r="1037" spans="1:4" ht="15.95" customHeight="1" x14ac:dyDescent="0.25">
      <c r="A1037" s="4" t="s">
        <v>736</v>
      </c>
      <c r="B1037" s="4" t="s">
        <v>586</v>
      </c>
      <c r="C1037" s="5">
        <v>21057</v>
      </c>
      <c r="D1037" s="6">
        <v>10757.18</v>
      </c>
    </row>
    <row r="1038" spans="1:4" ht="15.95" customHeight="1" x14ac:dyDescent="0.25">
      <c r="A1038" s="4" t="s">
        <v>736</v>
      </c>
      <c r="B1038" s="4" t="s">
        <v>632</v>
      </c>
      <c r="C1038" s="5">
        <v>21059</v>
      </c>
      <c r="D1038" s="6">
        <v>8604.11</v>
      </c>
    </row>
    <row r="1039" spans="1:4" ht="15.95" customHeight="1" x14ac:dyDescent="0.25">
      <c r="A1039" s="4" t="s">
        <v>736</v>
      </c>
      <c r="B1039" s="4" t="s">
        <v>753</v>
      </c>
      <c r="C1039" s="5">
        <v>21061</v>
      </c>
      <c r="D1039" s="6">
        <v>8605.52</v>
      </c>
    </row>
    <row r="1040" spans="1:4" ht="15.95" customHeight="1" x14ac:dyDescent="0.25">
      <c r="A1040" s="4" t="s">
        <v>736</v>
      </c>
      <c r="B1040" s="4" t="s">
        <v>754</v>
      </c>
      <c r="C1040" s="5">
        <v>21063</v>
      </c>
      <c r="D1040" s="6">
        <v>8022.53</v>
      </c>
    </row>
    <row r="1041" spans="1:4" ht="15.95" customHeight="1" x14ac:dyDescent="0.25">
      <c r="A1041" s="4" t="s">
        <v>736</v>
      </c>
      <c r="B1041" s="4" t="s">
        <v>755</v>
      </c>
      <c r="C1041" s="5">
        <v>21065</v>
      </c>
      <c r="D1041" s="6">
        <v>8405.49</v>
      </c>
    </row>
    <row r="1042" spans="1:4" ht="15.95" customHeight="1" x14ac:dyDescent="0.25">
      <c r="A1042" s="4" t="s">
        <v>736</v>
      </c>
      <c r="B1042" s="4" t="s">
        <v>86</v>
      </c>
      <c r="C1042" s="5">
        <v>21067</v>
      </c>
      <c r="D1042" s="6">
        <v>8872.51</v>
      </c>
    </row>
    <row r="1043" spans="1:4" ht="15.95" customHeight="1" x14ac:dyDescent="0.25">
      <c r="A1043" s="4" t="s">
        <v>736</v>
      </c>
      <c r="B1043" s="4" t="s">
        <v>756</v>
      </c>
      <c r="C1043" s="5">
        <v>21069</v>
      </c>
      <c r="D1043" s="6">
        <v>9120.8700000000008</v>
      </c>
    </row>
    <row r="1044" spans="1:4" ht="15.95" customHeight="1" x14ac:dyDescent="0.25">
      <c r="A1044" s="4" t="s">
        <v>736</v>
      </c>
      <c r="B1044" s="4" t="s">
        <v>419</v>
      </c>
      <c r="C1044" s="5">
        <v>21071</v>
      </c>
      <c r="D1044" s="6">
        <v>8825.3799999999992</v>
      </c>
    </row>
    <row r="1045" spans="1:4" ht="15.95" customHeight="1" x14ac:dyDescent="0.25">
      <c r="A1045" s="4" t="s">
        <v>736</v>
      </c>
      <c r="B1045" s="4" t="s">
        <v>87</v>
      </c>
      <c r="C1045" s="5">
        <v>21073</v>
      </c>
      <c r="D1045" s="6">
        <v>11734.17</v>
      </c>
    </row>
    <row r="1046" spans="1:4" ht="15.95" customHeight="1" x14ac:dyDescent="0.25">
      <c r="A1046" s="4" t="s">
        <v>736</v>
      </c>
      <c r="B1046" s="4" t="s">
        <v>145</v>
      </c>
      <c r="C1046" s="5">
        <v>21075</v>
      </c>
      <c r="D1046" s="6">
        <v>9134.89</v>
      </c>
    </row>
    <row r="1047" spans="1:4" ht="15.95" customHeight="1" x14ac:dyDescent="0.25">
      <c r="A1047" s="4" t="s">
        <v>736</v>
      </c>
      <c r="B1047" s="4" t="s">
        <v>592</v>
      </c>
      <c r="C1047" s="5">
        <v>21077</v>
      </c>
      <c r="D1047" s="6">
        <v>10108.86</v>
      </c>
    </row>
    <row r="1048" spans="1:4" ht="15.95" customHeight="1" x14ac:dyDescent="0.25">
      <c r="A1048" s="4" t="s">
        <v>736</v>
      </c>
      <c r="B1048" s="4" t="s">
        <v>757</v>
      </c>
      <c r="C1048" s="5">
        <v>21079</v>
      </c>
      <c r="D1048" s="6">
        <v>7910.16</v>
      </c>
    </row>
    <row r="1049" spans="1:4" ht="15.95" customHeight="1" x14ac:dyDescent="0.25">
      <c r="A1049" s="4" t="s">
        <v>736</v>
      </c>
      <c r="B1049" s="4" t="s">
        <v>147</v>
      </c>
      <c r="C1049" s="5">
        <v>21081</v>
      </c>
      <c r="D1049" s="6">
        <v>9026.66</v>
      </c>
    </row>
    <row r="1050" spans="1:4" ht="15.95" customHeight="1" x14ac:dyDescent="0.25">
      <c r="A1050" s="4" t="s">
        <v>736</v>
      </c>
      <c r="B1050" s="4" t="s">
        <v>758</v>
      </c>
      <c r="C1050" s="5">
        <v>21083</v>
      </c>
      <c r="D1050" s="6">
        <v>8837.2099999999991</v>
      </c>
    </row>
    <row r="1051" spans="1:4" ht="15.95" customHeight="1" x14ac:dyDescent="0.25">
      <c r="A1051" s="4" t="s">
        <v>736</v>
      </c>
      <c r="B1051" s="4" t="s">
        <v>759</v>
      </c>
      <c r="C1051" s="5">
        <v>21085</v>
      </c>
      <c r="D1051" s="6">
        <v>8550.84</v>
      </c>
    </row>
    <row r="1052" spans="1:4" ht="15.95" customHeight="1" x14ac:dyDescent="0.25">
      <c r="A1052" s="4" t="s">
        <v>736</v>
      </c>
      <c r="B1052" s="4" t="s">
        <v>760</v>
      </c>
      <c r="C1052" s="5">
        <v>21087</v>
      </c>
      <c r="D1052" s="6">
        <v>9614.7199999999993</v>
      </c>
    </row>
    <row r="1053" spans="1:4" ht="15.95" customHeight="1" x14ac:dyDescent="0.25">
      <c r="A1053" s="4" t="s">
        <v>736</v>
      </c>
      <c r="B1053" s="4" t="s">
        <v>761</v>
      </c>
      <c r="C1053" s="5">
        <v>21089</v>
      </c>
      <c r="D1053" s="6">
        <v>9206.83</v>
      </c>
    </row>
    <row r="1054" spans="1:4" ht="15.95" customHeight="1" x14ac:dyDescent="0.25">
      <c r="A1054" s="4" t="s">
        <v>736</v>
      </c>
      <c r="B1054" s="4" t="s">
        <v>429</v>
      </c>
      <c r="C1054" s="5">
        <v>21091</v>
      </c>
      <c r="D1054" s="6">
        <v>7344.25</v>
      </c>
    </row>
    <row r="1055" spans="1:4" ht="15.95" customHeight="1" x14ac:dyDescent="0.25">
      <c r="A1055" s="4" t="s">
        <v>736</v>
      </c>
      <c r="B1055" s="4" t="s">
        <v>513</v>
      </c>
      <c r="C1055" s="5">
        <v>21093</v>
      </c>
      <c r="D1055" s="6">
        <v>7939.82</v>
      </c>
    </row>
    <row r="1056" spans="1:4" ht="15.95" customHeight="1" x14ac:dyDescent="0.25">
      <c r="A1056" s="4" t="s">
        <v>736</v>
      </c>
      <c r="B1056" s="4" t="s">
        <v>762</v>
      </c>
      <c r="C1056" s="5">
        <v>21095</v>
      </c>
      <c r="D1056" s="6">
        <v>7692.85</v>
      </c>
    </row>
    <row r="1057" spans="1:4" ht="15.95" customHeight="1" x14ac:dyDescent="0.25">
      <c r="A1057" s="4" t="s">
        <v>736</v>
      </c>
      <c r="B1057" s="4" t="s">
        <v>514</v>
      </c>
      <c r="C1057" s="5">
        <v>21097</v>
      </c>
      <c r="D1057" s="6">
        <v>7675.94</v>
      </c>
    </row>
    <row r="1058" spans="1:4" ht="15.95" customHeight="1" x14ac:dyDescent="0.25">
      <c r="A1058" s="4" t="s">
        <v>736</v>
      </c>
      <c r="B1058" s="4" t="s">
        <v>432</v>
      </c>
      <c r="C1058" s="5">
        <v>21099</v>
      </c>
      <c r="D1058" s="6">
        <v>8690.2999999999993</v>
      </c>
    </row>
    <row r="1059" spans="1:4" ht="15.95" customHeight="1" x14ac:dyDescent="0.25">
      <c r="A1059" s="4" t="s">
        <v>736</v>
      </c>
      <c r="B1059" s="4" t="s">
        <v>593</v>
      </c>
      <c r="C1059" s="5">
        <v>21101</v>
      </c>
      <c r="D1059" s="6">
        <v>8779.48</v>
      </c>
    </row>
    <row r="1060" spans="1:4" ht="15.95" customHeight="1" x14ac:dyDescent="0.25">
      <c r="A1060" s="4" t="s">
        <v>736</v>
      </c>
      <c r="B1060" s="4" t="s">
        <v>91</v>
      </c>
      <c r="C1060" s="5">
        <v>21103</v>
      </c>
      <c r="D1060" s="6">
        <v>8658.51</v>
      </c>
    </row>
    <row r="1061" spans="1:4" ht="15.95" customHeight="1" x14ac:dyDescent="0.25">
      <c r="A1061" s="4" t="s">
        <v>736</v>
      </c>
      <c r="B1061" s="4" t="s">
        <v>763</v>
      </c>
      <c r="C1061" s="5">
        <v>21105</v>
      </c>
      <c r="D1061" s="6">
        <v>8733.56</v>
      </c>
    </row>
    <row r="1062" spans="1:4" ht="15.95" customHeight="1" x14ac:dyDescent="0.25">
      <c r="A1062" s="4" t="s">
        <v>736</v>
      </c>
      <c r="B1062" s="4" t="s">
        <v>764</v>
      </c>
      <c r="C1062" s="5">
        <v>21107</v>
      </c>
      <c r="D1062" s="6">
        <v>7566.51</v>
      </c>
    </row>
    <row r="1063" spans="1:4" ht="15.95" customHeight="1" x14ac:dyDescent="0.25">
      <c r="A1063" s="4" t="s">
        <v>736</v>
      </c>
      <c r="B1063" s="4" t="s">
        <v>93</v>
      </c>
      <c r="C1063" s="5">
        <v>21109</v>
      </c>
      <c r="D1063" s="6">
        <v>7374.16</v>
      </c>
    </row>
    <row r="1064" spans="1:4" ht="15.95" customHeight="1" x14ac:dyDescent="0.25">
      <c r="A1064" s="4" t="s">
        <v>736</v>
      </c>
      <c r="B1064" s="4" t="s">
        <v>94</v>
      </c>
      <c r="C1064" s="5">
        <v>21111</v>
      </c>
      <c r="D1064" s="6">
        <v>9155.58</v>
      </c>
    </row>
    <row r="1065" spans="1:4" ht="15.95" customHeight="1" x14ac:dyDescent="0.25">
      <c r="A1065" s="4" t="s">
        <v>736</v>
      </c>
      <c r="B1065" s="4" t="s">
        <v>765</v>
      </c>
      <c r="C1065" s="5">
        <v>21113</v>
      </c>
      <c r="D1065" s="6">
        <v>7993.21</v>
      </c>
    </row>
    <row r="1066" spans="1:4" ht="15.95" customHeight="1" x14ac:dyDescent="0.25">
      <c r="A1066" s="4" t="s">
        <v>736</v>
      </c>
      <c r="B1066" s="4" t="s">
        <v>153</v>
      </c>
      <c r="C1066" s="5">
        <v>21115</v>
      </c>
      <c r="D1066" s="6">
        <v>8253.4</v>
      </c>
    </row>
    <row r="1067" spans="1:4" ht="15.95" customHeight="1" x14ac:dyDescent="0.25">
      <c r="A1067" s="4" t="s">
        <v>736</v>
      </c>
      <c r="B1067" s="4" t="s">
        <v>766</v>
      </c>
      <c r="C1067" s="5">
        <v>21117</v>
      </c>
      <c r="D1067" s="6">
        <v>9261.75</v>
      </c>
    </row>
    <row r="1068" spans="1:4" ht="15.95" customHeight="1" x14ac:dyDescent="0.25">
      <c r="A1068" s="4" t="s">
        <v>736</v>
      </c>
      <c r="B1068" s="4" t="s">
        <v>767</v>
      </c>
      <c r="C1068" s="5">
        <v>21119</v>
      </c>
      <c r="D1068" s="6">
        <v>8545.89</v>
      </c>
    </row>
    <row r="1069" spans="1:4" ht="15.95" customHeight="1" x14ac:dyDescent="0.25">
      <c r="A1069" s="4" t="s">
        <v>736</v>
      </c>
      <c r="B1069" s="4" t="s">
        <v>600</v>
      </c>
      <c r="C1069" s="5">
        <v>21121</v>
      </c>
      <c r="D1069" s="6">
        <v>7654.55</v>
      </c>
    </row>
    <row r="1070" spans="1:4" ht="15.95" customHeight="1" x14ac:dyDescent="0.25">
      <c r="A1070" s="4" t="s">
        <v>736</v>
      </c>
      <c r="B1070" s="4" t="s">
        <v>768</v>
      </c>
      <c r="C1070" s="5">
        <v>21123</v>
      </c>
      <c r="D1070" s="6">
        <v>7706.86</v>
      </c>
    </row>
    <row r="1071" spans="1:4" ht="15.95" customHeight="1" x14ac:dyDescent="0.25">
      <c r="A1071" s="4" t="s">
        <v>736</v>
      </c>
      <c r="B1071" s="4" t="s">
        <v>769</v>
      </c>
      <c r="C1071" s="5">
        <v>21125</v>
      </c>
      <c r="D1071" s="6">
        <v>7917.94</v>
      </c>
    </row>
    <row r="1072" spans="1:4" ht="15.95" customHeight="1" x14ac:dyDescent="0.25">
      <c r="A1072" s="4" t="s">
        <v>736</v>
      </c>
      <c r="B1072" s="4" t="s">
        <v>97</v>
      </c>
      <c r="C1072" s="5">
        <v>21127</v>
      </c>
      <c r="D1072" s="6">
        <v>7967.94</v>
      </c>
    </row>
    <row r="1073" spans="1:4" ht="15.95" customHeight="1" x14ac:dyDescent="0.25">
      <c r="A1073" s="4" t="s">
        <v>736</v>
      </c>
      <c r="B1073" s="4" t="s">
        <v>98</v>
      </c>
      <c r="C1073" s="5">
        <v>21129</v>
      </c>
      <c r="D1073" s="6">
        <v>8119.28</v>
      </c>
    </row>
    <row r="1074" spans="1:4" ht="15.95" customHeight="1" x14ac:dyDescent="0.25">
      <c r="A1074" s="4" t="s">
        <v>736</v>
      </c>
      <c r="B1074" s="4" t="s">
        <v>770</v>
      </c>
      <c r="C1074" s="5">
        <v>21131</v>
      </c>
      <c r="D1074" s="6">
        <v>8696.69</v>
      </c>
    </row>
    <row r="1075" spans="1:4" ht="15.95" customHeight="1" x14ac:dyDescent="0.25">
      <c r="A1075" s="4" t="s">
        <v>736</v>
      </c>
      <c r="B1075" s="4" t="s">
        <v>771</v>
      </c>
      <c r="C1075" s="5">
        <v>21133</v>
      </c>
      <c r="D1075" s="6">
        <v>8936.5499999999993</v>
      </c>
    </row>
    <row r="1076" spans="1:4" ht="15.95" customHeight="1" x14ac:dyDescent="0.25">
      <c r="A1076" s="4" t="s">
        <v>736</v>
      </c>
      <c r="B1076" s="4" t="s">
        <v>567</v>
      </c>
      <c r="C1076" s="5">
        <v>21135</v>
      </c>
      <c r="D1076" s="6">
        <v>9005.41</v>
      </c>
    </row>
    <row r="1077" spans="1:4" ht="15.95" customHeight="1" x14ac:dyDescent="0.25">
      <c r="A1077" s="4" t="s">
        <v>736</v>
      </c>
      <c r="B1077" s="4" t="s">
        <v>155</v>
      </c>
      <c r="C1077" s="5">
        <v>21137</v>
      </c>
      <c r="D1077" s="6">
        <v>8019.72</v>
      </c>
    </row>
    <row r="1078" spans="1:4" ht="15.95" customHeight="1" x14ac:dyDescent="0.25">
      <c r="A1078" s="4" t="s">
        <v>736</v>
      </c>
      <c r="B1078" s="4" t="s">
        <v>602</v>
      </c>
      <c r="C1078" s="5">
        <v>21139</v>
      </c>
      <c r="D1078" s="6">
        <v>8305.2000000000007</v>
      </c>
    </row>
    <row r="1079" spans="1:4" ht="15.95" customHeight="1" x14ac:dyDescent="0.25">
      <c r="A1079" s="4" t="s">
        <v>736</v>
      </c>
      <c r="B1079" s="4" t="s">
        <v>157</v>
      </c>
      <c r="C1079" s="5">
        <v>21141</v>
      </c>
      <c r="D1079" s="6">
        <v>8361.6</v>
      </c>
    </row>
    <row r="1080" spans="1:4" ht="15.95" customHeight="1" x14ac:dyDescent="0.25">
      <c r="A1080" s="4" t="s">
        <v>736</v>
      </c>
      <c r="B1080" s="4" t="s">
        <v>522</v>
      </c>
      <c r="C1080" s="5">
        <v>21143</v>
      </c>
      <c r="D1080" s="6">
        <v>8122</v>
      </c>
    </row>
    <row r="1081" spans="1:4" ht="15.95" customHeight="1" x14ac:dyDescent="0.25">
      <c r="A1081" s="4" t="s">
        <v>736</v>
      </c>
      <c r="B1081" s="4" t="s">
        <v>102</v>
      </c>
      <c r="C1081" s="5">
        <v>21151</v>
      </c>
      <c r="D1081" s="6">
        <v>8323.43</v>
      </c>
    </row>
    <row r="1082" spans="1:4" ht="15.95" customHeight="1" x14ac:dyDescent="0.25">
      <c r="A1082" s="4" t="s">
        <v>736</v>
      </c>
      <c r="B1082" s="4" t="s">
        <v>772</v>
      </c>
      <c r="C1082" s="5">
        <v>21153</v>
      </c>
      <c r="D1082" s="6">
        <v>8677.67</v>
      </c>
    </row>
    <row r="1083" spans="1:4" ht="15.95" customHeight="1" x14ac:dyDescent="0.25">
      <c r="A1083" s="4" t="s">
        <v>736</v>
      </c>
      <c r="B1083" s="4" t="s">
        <v>104</v>
      </c>
      <c r="C1083" s="5">
        <v>21155</v>
      </c>
      <c r="D1083" s="6">
        <v>7918.07</v>
      </c>
    </row>
    <row r="1084" spans="1:4" ht="15.95" customHeight="1" x14ac:dyDescent="0.25">
      <c r="A1084" s="4" t="s">
        <v>736</v>
      </c>
      <c r="B1084" s="4" t="s">
        <v>105</v>
      </c>
      <c r="C1084" s="5">
        <v>21157</v>
      </c>
      <c r="D1084" s="6">
        <v>7809.91</v>
      </c>
    </row>
    <row r="1085" spans="1:4" ht="15.95" customHeight="1" x14ac:dyDescent="0.25">
      <c r="A1085" s="4" t="s">
        <v>736</v>
      </c>
      <c r="B1085" s="4" t="s">
        <v>357</v>
      </c>
      <c r="C1085" s="5">
        <v>21159</v>
      </c>
      <c r="D1085" s="6">
        <v>8259.7000000000007</v>
      </c>
    </row>
    <row r="1086" spans="1:4" ht="15.95" customHeight="1" x14ac:dyDescent="0.25">
      <c r="A1086" s="4" t="s">
        <v>736</v>
      </c>
      <c r="B1086" s="4" t="s">
        <v>604</v>
      </c>
      <c r="C1086" s="5">
        <v>21161</v>
      </c>
      <c r="D1086" s="6">
        <v>8985.4599999999991</v>
      </c>
    </row>
    <row r="1087" spans="1:4" ht="15.95" customHeight="1" x14ac:dyDescent="0.25">
      <c r="A1087" s="4" t="s">
        <v>736</v>
      </c>
      <c r="B1087" s="4" t="s">
        <v>773</v>
      </c>
      <c r="C1087" s="5">
        <v>21145</v>
      </c>
      <c r="D1087" s="6">
        <v>8398.2999999999993</v>
      </c>
    </row>
    <row r="1088" spans="1:4" ht="15.95" customHeight="1" x14ac:dyDescent="0.25">
      <c r="A1088" s="4" t="s">
        <v>736</v>
      </c>
      <c r="B1088" s="4" t="s">
        <v>774</v>
      </c>
      <c r="C1088" s="5">
        <v>21147</v>
      </c>
      <c r="D1088" s="6">
        <v>8249.57</v>
      </c>
    </row>
    <row r="1089" spans="1:4" ht="15.95" customHeight="1" x14ac:dyDescent="0.25">
      <c r="A1089" s="4" t="s">
        <v>736</v>
      </c>
      <c r="B1089" s="4" t="s">
        <v>608</v>
      </c>
      <c r="C1089" s="5">
        <v>21149</v>
      </c>
      <c r="D1089" s="6">
        <v>8292.6200000000008</v>
      </c>
    </row>
    <row r="1090" spans="1:4" ht="15.95" customHeight="1" x14ac:dyDescent="0.25">
      <c r="A1090" s="4" t="s">
        <v>736</v>
      </c>
      <c r="B1090" s="4" t="s">
        <v>701</v>
      </c>
      <c r="C1090" s="5">
        <v>21163</v>
      </c>
      <c r="D1090" s="6">
        <v>8432.2199999999993</v>
      </c>
    </row>
    <row r="1091" spans="1:4" ht="15.95" customHeight="1" x14ac:dyDescent="0.25">
      <c r="A1091" s="4" t="s">
        <v>736</v>
      </c>
      <c r="B1091" s="4" t="s">
        <v>775</v>
      </c>
      <c r="C1091" s="5">
        <v>21165</v>
      </c>
      <c r="D1091" s="6">
        <v>7243.63</v>
      </c>
    </row>
    <row r="1092" spans="1:4" ht="15.95" customHeight="1" x14ac:dyDescent="0.25">
      <c r="A1092" s="4" t="s">
        <v>736</v>
      </c>
      <c r="B1092" s="4" t="s">
        <v>610</v>
      </c>
      <c r="C1092" s="5">
        <v>21167</v>
      </c>
      <c r="D1092" s="6">
        <v>8606.5</v>
      </c>
    </row>
    <row r="1093" spans="1:4" ht="15.95" customHeight="1" x14ac:dyDescent="0.25">
      <c r="A1093" s="4" t="s">
        <v>736</v>
      </c>
      <c r="B1093" s="4" t="s">
        <v>776</v>
      </c>
      <c r="C1093" s="5">
        <v>21169</v>
      </c>
      <c r="D1093" s="6">
        <v>8365.49</v>
      </c>
    </row>
    <row r="1094" spans="1:4" ht="15.95" customHeight="1" x14ac:dyDescent="0.25">
      <c r="A1094" s="4" t="s">
        <v>736</v>
      </c>
      <c r="B1094" s="4" t="s">
        <v>107</v>
      </c>
      <c r="C1094" s="5">
        <v>21171</v>
      </c>
      <c r="D1094" s="6">
        <v>9105.08</v>
      </c>
    </row>
    <row r="1095" spans="1:4" ht="15.95" customHeight="1" x14ac:dyDescent="0.25">
      <c r="A1095" s="4" t="s">
        <v>736</v>
      </c>
      <c r="B1095" s="4" t="s">
        <v>108</v>
      </c>
      <c r="C1095" s="5">
        <v>21173</v>
      </c>
      <c r="D1095" s="6">
        <v>8543.23</v>
      </c>
    </row>
    <row r="1096" spans="1:4" ht="15.95" customHeight="1" x14ac:dyDescent="0.25">
      <c r="A1096" s="4" t="s">
        <v>736</v>
      </c>
      <c r="B1096" s="4" t="s">
        <v>109</v>
      </c>
      <c r="C1096" s="5">
        <v>21175</v>
      </c>
      <c r="D1096" s="6">
        <v>9215.16</v>
      </c>
    </row>
    <row r="1097" spans="1:4" ht="15.95" customHeight="1" x14ac:dyDescent="0.25">
      <c r="A1097" s="4" t="s">
        <v>736</v>
      </c>
      <c r="B1097" s="4" t="s">
        <v>777</v>
      </c>
      <c r="C1097" s="5">
        <v>21177</v>
      </c>
      <c r="D1097" s="6">
        <v>8041.13</v>
      </c>
    </row>
    <row r="1098" spans="1:4" ht="15.95" customHeight="1" x14ac:dyDescent="0.25">
      <c r="A1098" s="4" t="s">
        <v>736</v>
      </c>
      <c r="B1098" s="4" t="s">
        <v>778</v>
      </c>
      <c r="C1098" s="5">
        <v>21179</v>
      </c>
      <c r="D1098" s="6">
        <v>8109.59</v>
      </c>
    </row>
    <row r="1099" spans="1:4" ht="15.95" customHeight="1" x14ac:dyDescent="0.25">
      <c r="A1099" s="4" t="s">
        <v>736</v>
      </c>
      <c r="B1099" s="4" t="s">
        <v>779</v>
      </c>
      <c r="C1099" s="5">
        <v>21181</v>
      </c>
      <c r="D1099" s="6">
        <v>7789.48</v>
      </c>
    </row>
    <row r="1100" spans="1:4" ht="15.95" customHeight="1" x14ac:dyDescent="0.25">
      <c r="A1100" s="4" t="s">
        <v>736</v>
      </c>
      <c r="B1100" s="4" t="s">
        <v>647</v>
      </c>
      <c r="C1100" s="5">
        <v>21183</v>
      </c>
      <c r="D1100" s="6">
        <v>7469.45</v>
      </c>
    </row>
    <row r="1101" spans="1:4" ht="15.95" customHeight="1" x14ac:dyDescent="0.25">
      <c r="A1101" s="4" t="s">
        <v>736</v>
      </c>
      <c r="B1101" s="4" t="s">
        <v>780</v>
      </c>
      <c r="C1101" s="5">
        <v>21185</v>
      </c>
      <c r="D1101" s="6">
        <v>8024.35</v>
      </c>
    </row>
    <row r="1102" spans="1:4" ht="15.95" customHeight="1" x14ac:dyDescent="0.25">
      <c r="A1102" s="4" t="s">
        <v>736</v>
      </c>
      <c r="B1102" s="4" t="s">
        <v>648</v>
      </c>
      <c r="C1102" s="5">
        <v>21187</v>
      </c>
      <c r="D1102" s="6">
        <v>8912.81</v>
      </c>
    </row>
    <row r="1103" spans="1:4" ht="15.95" customHeight="1" x14ac:dyDescent="0.25">
      <c r="A1103" s="4" t="s">
        <v>736</v>
      </c>
      <c r="B1103" s="4" t="s">
        <v>781</v>
      </c>
      <c r="C1103" s="5">
        <v>21189</v>
      </c>
      <c r="D1103" s="6">
        <v>8690.7199999999993</v>
      </c>
    </row>
    <row r="1104" spans="1:4" ht="15.95" customHeight="1" x14ac:dyDescent="0.25">
      <c r="A1104" s="4" t="s">
        <v>736</v>
      </c>
      <c r="B1104" s="4" t="s">
        <v>782</v>
      </c>
      <c r="C1104" s="5">
        <v>21191</v>
      </c>
      <c r="D1104" s="6">
        <v>8577.43</v>
      </c>
    </row>
    <row r="1105" spans="1:4" ht="15.95" customHeight="1" x14ac:dyDescent="0.25">
      <c r="A1105" s="4" t="s">
        <v>736</v>
      </c>
      <c r="B1105" s="4" t="s">
        <v>110</v>
      </c>
      <c r="C1105" s="5">
        <v>21193</v>
      </c>
      <c r="D1105" s="6">
        <v>9961.26</v>
      </c>
    </row>
    <row r="1106" spans="1:4" ht="15.95" customHeight="1" x14ac:dyDescent="0.25">
      <c r="A1106" s="4" t="s">
        <v>736</v>
      </c>
      <c r="B1106" s="4" t="s">
        <v>112</v>
      </c>
      <c r="C1106" s="5">
        <v>21195</v>
      </c>
      <c r="D1106" s="6">
        <v>8291.08</v>
      </c>
    </row>
    <row r="1107" spans="1:4" ht="15.95" customHeight="1" x14ac:dyDescent="0.25">
      <c r="A1107" s="4" t="s">
        <v>736</v>
      </c>
      <c r="B1107" s="4" t="s">
        <v>783</v>
      </c>
      <c r="C1107" s="5">
        <v>21197</v>
      </c>
      <c r="D1107" s="6">
        <v>8914.27</v>
      </c>
    </row>
    <row r="1108" spans="1:4" ht="15.95" customHeight="1" x14ac:dyDescent="0.25">
      <c r="A1108" s="4" t="s">
        <v>736</v>
      </c>
      <c r="B1108" s="4" t="s">
        <v>169</v>
      </c>
      <c r="C1108" s="5">
        <v>21199</v>
      </c>
      <c r="D1108" s="6">
        <v>8069.9</v>
      </c>
    </row>
    <row r="1109" spans="1:4" ht="15.95" customHeight="1" x14ac:dyDescent="0.25">
      <c r="A1109" s="4" t="s">
        <v>736</v>
      </c>
      <c r="B1109" s="4" t="s">
        <v>784</v>
      </c>
      <c r="C1109" s="5">
        <v>21201</v>
      </c>
      <c r="D1109" s="6">
        <v>8315.7900000000009</v>
      </c>
    </row>
    <row r="1110" spans="1:4" ht="15.95" customHeight="1" x14ac:dyDescent="0.25">
      <c r="A1110" s="4" t="s">
        <v>736</v>
      </c>
      <c r="B1110" s="4" t="s">
        <v>785</v>
      </c>
      <c r="C1110" s="5">
        <v>21203</v>
      </c>
      <c r="D1110" s="6">
        <v>8861.08</v>
      </c>
    </row>
    <row r="1111" spans="1:4" ht="15.95" customHeight="1" x14ac:dyDescent="0.25">
      <c r="A1111" s="4" t="s">
        <v>736</v>
      </c>
      <c r="B1111" s="4" t="s">
        <v>786</v>
      </c>
      <c r="C1111" s="5">
        <v>21205</v>
      </c>
      <c r="D1111" s="6">
        <v>9026.99</v>
      </c>
    </row>
    <row r="1112" spans="1:4" ht="15.95" customHeight="1" x14ac:dyDescent="0.25">
      <c r="A1112" s="4" t="s">
        <v>736</v>
      </c>
      <c r="B1112" s="4" t="s">
        <v>114</v>
      </c>
      <c r="C1112" s="5">
        <v>21207</v>
      </c>
      <c r="D1112" s="6">
        <v>8059.01</v>
      </c>
    </row>
    <row r="1113" spans="1:4" ht="15.95" customHeight="1" x14ac:dyDescent="0.25">
      <c r="A1113" s="4" t="s">
        <v>736</v>
      </c>
      <c r="B1113" s="4" t="s">
        <v>171</v>
      </c>
      <c r="C1113" s="5">
        <v>21209</v>
      </c>
      <c r="D1113" s="6">
        <v>8445.6</v>
      </c>
    </row>
    <row r="1114" spans="1:4" ht="15.95" customHeight="1" x14ac:dyDescent="0.25">
      <c r="A1114" s="4" t="s">
        <v>736</v>
      </c>
      <c r="B1114" s="4" t="s">
        <v>115</v>
      </c>
      <c r="C1114" s="5">
        <v>21211</v>
      </c>
      <c r="D1114" s="6">
        <v>8596.11</v>
      </c>
    </row>
    <row r="1115" spans="1:4" ht="15.95" customHeight="1" x14ac:dyDescent="0.25">
      <c r="A1115" s="4" t="s">
        <v>736</v>
      </c>
      <c r="B1115" s="4" t="s">
        <v>787</v>
      </c>
      <c r="C1115" s="5">
        <v>21213</v>
      </c>
      <c r="D1115" s="6">
        <v>9875.86</v>
      </c>
    </row>
    <row r="1116" spans="1:4" ht="15.95" customHeight="1" x14ac:dyDescent="0.25">
      <c r="A1116" s="4" t="s">
        <v>736</v>
      </c>
      <c r="B1116" s="4" t="s">
        <v>654</v>
      </c>
      <c r="C1116" s="5">
        <v>21215</v>
      </c>
      <c r="D1116" s="6">
        <v>8667.2099999999991</v>
      </c>
    </row>
    <row r="1117" spans="1:4" ht="15.95" customHeight="1" x14ac:dyDescent="0.25">
      <c r="A1117" s="4" t="s">
        <v>736</v>
      </c>
      <c r="B1117" s="4" t="s">
        <v>373</v>
      </c>
      <c r="C1117" s="5">
        <v>21217</v>
      </c>
      <c r="D1117" s="6">
        <v>8696.73</v>
      </c>
    </row>
    <row r="1118" spans="1:4" ht="15.95" customHeight="1" x14ac:dyDescent="0.25">
      <c r="A1118" s="4" t="s">
        <v>736</v>
      </c>
      <c r="B1118" s="4" t="s">
        <v>788</v>
      </c>
      <c r="C1118" s="5">
        <v>21219</v>
      </c>
      <c r="D1118" s="6">
        <v>8357.69</v>
      </c>
    </row>
    <row r="1119" spans="1:4" ht="15.95" customHeight="1" x14ac:dyDescent="0.25">
      <c r="A1119" s="4" t="s">
        <v>736</v>
      </c>
      <c r="B1119" s="4" t="s">
        <v>789</v>
      </c>
      <c r="C1119" s="5">
        <v>21221</v>
      </c>
      <c r="D1119" s="6">
        <v>8101.6</v>
      </c>
    </row>
    <row r="1120" spans="1:4" ht="15.95" customHeight="1" x14ac:dyDescent="0.25">
      <c r="A1120" s="4" t="s">
        <v>736</v>
      </c>
      <c r="B1120" s="4" t="s">
        <v>790</v>
      </c>
      <c r="C1120" s="5">
        <v>21223</v>
      </c>
      <c r="D1120" s="6">
        <v>9003.9699999999993</v>
      </c>
    </row>
    <row r="1121" spans="1:4" ht="15.95" customHeight="1" x14ac:dyDescent="0.25">
      <c r="A1121" s="4" t="s">
        <v>736</v>
      </c>
      <c r="B1121" s="4" t="s">
        <v>178</v>
      </c>
      <c r="C1121" s="5">
        <v>21225</v>
      </c>
      <c r="D1121" s="6">
        <v>8577.9699999999993</v>
      </c>
    </row>
    <row r="1122" spans="1:4" ht="15.95" customHeight="1" x14ac:dyDescent="0.25">
      <c r="A1122" s="4" t="s">
        <v>736</v>
      </c>
      <c r="B1122" s="4" t="s">
        <v>478</v>
      </c>
      <c r="C1122" s="5">
        <v>21227</v>
      </c>
      <c r="D1122" s="6">
        <v>9361.0499999999993</v>
      </c>
    </row>
    <row r="1123" spans="1:4" ht="15.95" customHeight="1" x14ac:dyDescent="0.25">
      <c r="A1123" s="4" t="s">
        <v>736</v>
      </c>
      <c r="B1123" s="4" t="s">
        <v>122</v>
      </c>
      <c r="C1123" s="5">
        <v>21229</v>
      </c>
      <c r="D1123" s="6">
        <v>8409.2099999999991</v>
      </c>
    </row>
    <row r="1124" spans="1:4" ht="15.95" customHeight="1" x14ac:dyDescent="0.25">
      <c r="A1124" s="4" t="s">
        <v>736</v>
      </c>
      <c r="B1124" s="4" t="s">
        <v>479</v>
      </c>
      <c r="C1124" s="5">
        <v>21231</v>
      </c>
      <c r="D1124" s="6">
        <v>7514.28</v>
      </c>
    </row>
    <row r="1125" spans="1:4" ht="15.95" customHeight="1" x14ac:dyDescent="0.25">
      <c r="A1125" s="4" t="s">
        <v>736</v>
      </c>
      <c r="B1125" s="4" t="s">
        <v>480</v>
      </c>
      <c r="C1125" s="5">
        <v>21233</v>
      </c>
      <c r="D1125" s="6">
        <v>8927.0300000000007</v>
      </c>
    </row>
    <row r="1126" spans="1:4" ht="15.95" customHeight="1" x14ac:dyDescent="0.25">
      <c r="A1126" s="4" t="s">
        <v>736</v>
      </c>
      <c r="B1126" s="4" t="s">
        <v>667</v>
      </c>
      <c r="C1126" s="5">
        <v>21235</v>
      </c>
      <c r="D1126" s="6">
        <v>8826.32</v>
      </c>
    </row>
    <row r="1127" spans="1:4" ht="15.95" customHeight="1" x14ac:dyDescent="0.25">
      <c r="A1127" s="4" t="s">
        <v>736</v>
      </c>
      <c r="B1127" s="4" t="s">
        <v>791</v>
      </c>
      <c r="C1127" s="5">
        <v>21237</v>
      </c>
      <c r="D1127" s="6">
        <v>8272.98</v>
      </c>
    </row>
    <row r="1128" spans="1:4" ht="15.95" customHeight="1" x14ac:dyDescent="0.25">
      <c r="A1128" s="4" t="s">
        <v>736</v>
      </c>
      <c r="B1128" s="4" t="s">
        <v>627</v>
      </c>
      <c r="C1128" s="5">
        <v>21239</v>
      </c>
      <c r="D1128" s="6">
        <v>7649.42</v>
      </c>
    </row>
    <row r="1129" spans="1:4" ht="15.95" customHeight="1" x14ac:dyDescent="0.25">
      <c r="A1129" s="4" t="s">
        <v>792</v>
      </c>
      <c r="B1129" s="4" t="s">
        <v>31</v>
      </c>
      <c r="C1129" s="5" t="s">
        <v>29</v>
      </c>
      <c r="D1129" s="6">
        <v>10286.790000000001</v>
      </c>
    </row>
    <row r="1130" spans="1:4" ht="15.95" customHeight="1" x14ac:dyDescent="0.25">
      <c r="A1130" s="4" t="s">
        <v>792</v>
      </c>
      <c r="B1130" s="4" t="s">
        <v>793</v>
      </c>
      <c r="C1130" s="5">
        <v>22001</v>
      </c>
      <c r="D1130" s="6">
        <v>9695.98</v>
      </c>
    </row>
    <row r="1131" spans="1:4" ht="15.95" customHeight="1" x14ac:dyDescent="0.25">
      <c r="A1131" s="4" t="s">
        <v>792</v>
      </c>
      <c r="B1131" s="4" t="s">
        <v>629</v>
      </c>
      <c r="C1131" s="5">
        <v>22003</v>
      </c>
      <c r="D1131" s="6">
        <v>9143.91</v>
      </c>
    </row>
    <row r="1132" spans="1:4" ht="15.95" customHeight="1" x14ac:dyDescent="0.25">
      <c r="A1132" s="4" t="s">
        <v>792</v>
      </c>
      <c r="B1132" s="4" t="s">
        <v>794</v>
      </c>
      <c r="C1132" s="5">
        <v>22005</v>
      </c>
      <c r="D1132" s="6">
        <v>9517.4699999999993</v>
      </c>
    </row>
    <row r="1133" spans="1:4" ht="15.95" customHeight="1" x14ac:dyDescent="0.25">
      <c r="A1133" s="4" t="s">
        <v>792</v>
      </c>
      <c r="B1133" s="4" t="s">
        <v>795</v>
      </c>
      <c r="C1133" s="5">
        <v>22007</v>
      </c>
      <c r="D1133" s="6">
        <v>9287.16</v>
      </c>
    </row>
    <row r="1134" spans="1:4" ht="15.95" customHeight="1" x14ac:dyDescent="0.25">
      <c r="A1134" s="4" t="s">
        <v>792</v>
      </c>
      <c r="B1134" s="4" t="s">
        <v>796</v>
      </c>
      <c r="C1134" s="5">
        <v>22009</v>
      </c>
      <c r="D1134" s="6">
        <v>10413.620000000001</v>
      </c>
    </row>
    <row r="1135" spans="1:4" ht="15.95" customHeight="1" x14ac:dyDescent="0.25">
      <c r="A1135" s="4" t="s">
        <v>792</v>
      </c>
      <c r="B1135" s="4" t="s">
        <v>797</v>
      </c>
      <c r="C1135" s="5">
        <v>22011</v>
      </c>
      <c r="D1135" s="6">
        <v>10732.78</v>
      </c>
    </row>
    <row r="1136" spans="1:4" ht="15.95" customHeight="1" x14ac:dyDescent="0.25">
      <c r="A1136" s="4" t="s">
        <v>792</v>
      </c>
      <c r="B1136" s="4" t="s">
        <v>798</v>
      </c>
      <c r="C1136" s="5">
        <v>22013</v>
      </c>
      <c r="D1136" s="6">
        <v>11496.66</v>
      </c>
    </row>
    <row r="1137" spans="1:4" ht="15.95" customHeight="1" x14ac:dyDescent="0.25">
      <c r="A1137" s="4" t="s">
        <v>792</v>
      </c>
      <c r="B1137" s="4" t="s">
        <v>799</v>
      </c>
      <c r="C1137" s="5">
        <v>22015</v>
      </c>
      <c r="D1137" s="6">
        <v>10219.19</v>
      </c>
    </row>
    <row r="1138" spans="1:4" ht="15.95" customHeight="1" x14ac:dyDescent="0.25">
      <c r="A1138" s="4" t="s">
        <v>792</v>
      </c>
      <c r="B1138" s="4" t="s">
        <v>800</v>
      </c>
      <c r="C1138" s="5">
        <v>22017</v>
      </c>
      <c r="D1138" s="6">
        <v>10728.12</v>
      </c>
    </row>
    <row r="1139" spans="1:4" ht="15.95" customHeight="1" x14ac:dyDescent="0.25">
      <c r="A1139" s="4" t="s">
        <v>792</v>
      </c>
      <c r="B1139" s="4" t="s">
        <v>801</v>
      </c>
      <c r="C1139" s="5">
        <v>22019</v>
      </c>
      <c r="D1139" s="6">
        <v>9443.84</v>
      </c>
    </row>
    <row r="1140" spans="1:4" ht="15.95" customHeight="1" x14ac:dyDescent="0.25">
      <c r="A1140" s="4" t="s">
        <v>792</v>
      </c>
      <c r="B1140" s="4" t="s">
        <v>747</v>
      </c>
      <c r="C1140" s="5">
        <v>22021</v>
      </c>
      <c r="D1140" s="6">
        <v>12489.41</v>
      </c>
    </row>
    <row r="1141" spans="1:4" ht="15.95" customHeight="1" x14ac:dyDescent="0.25">
      <c r="A1141" s="4" t="s">
        <v>792</v>
      </c>
      <c r="B1141" s="4" t="s">
        <v>802</v>
      </c>
      <c r="C1141" s="5">
        <v>22023</v>
      </c>
      <c r="D1141" s="6">
        <v>7916.72</v>
      </c>
    </row>
    <row r="1142" spans="1:4" ht="15.95" customHeight="1" x14ac:dyDescent="0.25">
      <c r="A1142" s="4" t="s">
        <v>792</v>
      </c>
      <c r="B1142" s="4" t="s">
        <v>803</v>
      </c>
      <c r="C1142" s="5">
        <v>22025</v>
      </c>
      <c r="D1142" s="6">
        <v>10431.709999999999</v>
      </c>
    </row>
    <row r="1143" spans="1:4" ht="15.95" customHeight="1" x14ac:dyDescent="0.25">
      <c r="A1143" s="4" t="s">
        <v>792</v>
      </c>
      <c r="B1143" s="4" t="s">
        <v>804</v>
      </c>
      <c r="C1143" s="5">
        <v>22027</v>
      </c>
      <c r="D1143" s="6">
        <v>11411.81</v>
      </c>
    </row>
    <row r="1144" spans="1:4" ht="15.95" customHeight="1" x14ac:dyDescent="0.25">
      <c r="A1144" s="4" t="s">
        <v>792</v>
      </c>
      <c r="B1144" s="4" t="s">
        <v>805</v>
      </c>
      <c r="C1144" s="5">
        <v>22029</v>
      </c>
      <c r="D1144" s="6">
        <v>10849.1</v>
      </c>
    </row>
    <row r="1145" spans="1:4" ht="15.95" customHeight="1" x14ac:dyDescent="0.25">
      <c r="A1145" s="4" t="s">
        <v>792</v>
      </c>
      <c r="B1145" s="4" t="s">
        <v>337</v>
      </c>
      <c r="C1145" s="5">
        <v>22031</v>
      </c>
      <c r="D1145" s="6">
        <v>10656.46</v>
      </c>
    </row>
    <row r="1146" spans="1:4" ht="15.95" customHeight="1" x14ac:dyDescent="0.25">
      <c r="A1146" s="4" t="s">
        <v>792</v>
      </c>
      <c r="B1146" s="4" t="s">
        <v>806</v>
      </c>
      <c r="C1146" s="5">
        <v>22033</v>
      </c>
      <c r="D1146" s="6">
        <v>10402.85</v>
      </c>
    </row>
    <row r="1147" spans="1:4" ht="15.95" customHeight="1" x14ac:dyDescent="0.25">
      <c r="A1147" s="4" t="s">
        <v>792</v>
      </c>
      <c r="B1147" s="4" t="s">
        <v>807</v>
      </c>
      <c r="C1147" s="5">
        <v>22035</v>
      </c>
      <c r="D1147" s="6">
        <v>12103.33</v>
      </c>
    </row>
    <row r="1148" spans="1:4" ht="15.95" customHeight="1" x14ac:dyDescent="0.25">
      <c r="A1148" s="4" t="s">
        <v>792</v>
      </c>
      <c r="B1148" s="4" t="s">
        <v>808</v>
      </c>
      <c r="C1148" s="5">
        <v>22037</v>
      </c>
      <c r="D1148" s="6">
        <v>9924.52</v>
      </c>
    </row>
    <row r="1149" spans="1:4" ht="15.95" customHeight="1" x14ac:dyDescent="0.25">
      <c r="A1149" s="4" t="s">
        <v>792</v>
      </c>
      <c r="B1149" s="4" t="s">
        <v>809</v>
      </c>
      <c r="C1149" s="5">
        <v>22039</v>
      </c>
      <c r="D1149" s="6">
        <v>10948.79</v>
      </c>
    </row>
    <row r="1150" spans="1:4" ht="15.95" customHeight="1" x14ac:dyDescent="0.25">
      <c r="A1150" s="4" t="s">
        <v>792</v>
      </c>
      <c r="B1150" s="4" t="s">
        <v>87</v>
      </c>
      <c r="C1150" s="5">
        <v>22041</v>
      </c>
      <c r="D1150" s="6">
        <v>12061.76</v>
      </c>
    </row>
    <row r="1151" spans="1:4" ht="15.95" customHeight="1" x14ac:dyDescent="0.25">
      <c r="A1151" s="4" t="s">
        <v>792</v>
      </c>
      <c r="B1151" s="4" t="s">
        <v>147</v>
      </c>
      <c r="C1151" s="5">
        <v>22043</v>
      </c>
      <c r="D1151" s="6">
        <v>8895.4</v>
      </c>
    </row>
    <row r="1152" spans="1:4" ht="15.95" customHeight="1" x14ac:dyDescent="0.25">
      <c r="A1152" s="4" t="s">
        <v>792</v>
      </c>
      <c r="B1152" s="4" t="s">
        <v>810</v>
      </c>
      <c r="C1152" s="5">
        <v>22045</v>
      </c>
      <c r="D1152" s="6">
        <v>9209.9599999999991</v>
      </c>
    </row>
    <row r="1153" spans="1:4" ht="15.95" customHeight="1" x14ac:dyDescent="0.25">
      <c r="A1153" s="4" t="s">
        <v>792</v>
      </c>
      <c r="B1153" s="4" t="s">
        <v>811</v>
      </c>
      <c r="C1153" s="5">
        <v>22047</v>
      </c>
      <c r="D1153" s="6">
        <v>9974.51</v>
      </c>
    </row>
    <row r="1154" spans="1:4" ht="15.95" customHeight="1" x14ac:dyDescent="0.25">
      <c r="A1154" s="4" t="s">
        <v>792</v>
      </c>
      <c r="B1154" s="4" t="s">
        <v>93</v>
      </c>
      <c r="C1154" s="5">
        <v>22049</v>
      </c>
      <c r="D1154" s="6">
        <v>9994.89</v>
      </c>
    </row>
    <row r="1155" spans="1:4" ht="15.95" customHeight="1" x14ac:dyDescent="0.25">
      <c r="A1155" s="4" t="s">
        <v>792</v>
      </c>
      <c r="B1155" s="4" t="s">
        <v>94</v>
      </c>
      <c r="C1155" s="5">
        <v>22051</v>
      </c>
      <c r="D1155" s="6">
        <v>10270.59</v>
      </c>
    </row>
    <row r="1156" spans="1:4" ht="15.95" customHeight="1" x14ac:dyDescent="0.25">
      <c r="A1156" s="4" t="s">
        <v>792</v>
      </c>
      <c r="B1156" s="4" t="s">
        <v>812</v>
      </c>
      <c r="C1156" s="5">
        <v>22053</v>
      </c>
      <c r="D1156" s="6">
        <v>9650.99</v>
      </c>
    </row>
    <row r="1157" spans="1:4" ht="15.95" customHeight="1" x14ac:dyDescent="0.25">
      <c r="A1157" s="4" t="s">
        <v>792</v>
      </c>
      <c r="B1157" s="4" t="s">
        <v>601</v>
      </c>
      <c r="C1157" s="5">
        <v>22059</v>
      </c>
      <c r="D1157" s="6">
        <v>10017.280000000001</v>
      </c>
    </row>
    <row r="1158" spans="1:4" ht="15.95" customHeight="1" x14ac:dyDescent="0.25">
      <c r="A1158" s="4" t="s">
        <v>792</v>
      </c>
      <c r="B1158" s="4" t="s">
        <v>154</v>
      </c>
      <c r="C1158" s="5">
        <v>22055</v>
      </c>
      <c r="D1158" s="6">
        <v>9648.49</v>
      </c>
    </row>
    <row r="1159" spans="1:4" ht="15.95" customHeight="1" x14ac:dyDescent="0.25">
      <c r="A1159" s="4" t="s">
        <v>792</v>
      </c>
      <c r="B1159" s="4" t="s">
        <v>813</v>
      </c>
      <c r="C1159" s="5">
        <v>22057</v>
      </c>
      <c r="D1159" s="6">
        <v>8698.69</v>
      </c>
    </row>
    <row r="1160" spans="1:4" ht="15.95" customHeight="1" x14ac:dyDescent="0.25">
      <c r="A1160" s="4" t="s">
        <v>792</v>
      </c>
      <c r="B1160" s="4" t="s">
        <v>155</v>
      </c>
      <c r="C1160" s="5">
        <v>22061</v>
      </c>
      <c r="D1160" s="6">
        <v>9857.94</v>
      </c>
    </row>
    <row r="1161" spans="1:4" ht="15.95" customHeight="1" x14ac:dyDescent="0.25">
      <c r="A1161" s="4" t="s">
        <v>792</v>
      </c>
      <c r="B1161" s="4" t="s">
        <v>602</v>
      </c>
      <c r="C1161" s="5">
        <v>22063</v>
      </c>
      <c r="D1161" s="6">
        <v>10264.5</v>
      </c>
    </row>
    <row r="1162" spans="1:4" ht="15.95" customHeight="1" x14ac:dyDescent="0.25">
      <c r="A1162" s="4" t="s">
        <v>792</v>
      </c>
      <c r="B1162" s="4" t="s">
        <v>102</v>
      </c>
      <c r="C1162" s="5">
        <v>22065</v>
      </c>
      <c r="D1162" s="6">
        <v>12047.01</v>
      </c>
    </row>
    <row r="1163" spans="1:4" ht="15.95" customHeight="1" x14ac:dyDescent="0.25">
      <c r="A1163" s="4" t="s">
        <v>792</v>
      </c>
      <c r="B1163" s="4" t="s">
        <v>814</v>
      </c>
      <c r="C1163" s="5">
        <v>22067</v>
      </c>
      <c r="D1163" s="6">
        <v>11127.41</v>
      </c>
    </row>
    <row r="1164" spans="1:4" ht="15.95" customHeight="1" x14ac:dyDescent="0.25">
      <c r="A1164" s="4" t="s">
        <v>792</v>
      </c>
      <c r="B1164" s="4" t="s">
        <v>815</v>
      </c>
      <c r="C1164" s="5">
        <v>22069</v>
      </c>
      <c r="D1164" s="6">
        <v>10332.08</v>
      </c>
    </row>
    <row r="1165" spans="1:4" ht="15.95" customHeight="1" x14ac:dyDescent="0.25">
      <c r="A1165" s="4" t="s">
        <v>792</v>
      </c>
      <c r="B1165" s="4" t="s">
        <v>816</v>
      </c>
      <c r="C1165" s="5">
        <v>22071</v>
      </c>
      <c r="D1165" s="6">
        <v>11245.51</v>
      </c>
    </row>
    <row r="1166" spans="1:4" ht="15.95" customHeight="1" x14ac:dyDescent="0.25">
      <c r="A1166" s="4" t="s">
        <v>792</v>
      </c>
      <c r="B1166" s="4" t="s">
        <v>163</v>
      </c>
      <c r="C1166" s="5">
        <v>22073</v>
      </c>
      <c r="D1166" s="6">
        <v>10831.55</v>
      </c>
    </row>
    <row r="1167" spans="1:4" ht="15.95" customHeight="1" x14ac:dyDescent="0.25">
      <c r="A1167" s="4" t="s">
        <v>792</v>
      </c>
      <c r="B1167" s="4" t="s">
        <v>817</v>
      </c>
      <c r="C1167" s="5">
        <v>22075</v>
      </c>
      <c r="D1167" s="6">
        <v>10113.75</v>
      </c>
    </row>
    <row r="1168" spans="1:4" ht="15.95" customHeight="1" x14ac:dyDescent="0.25">
      <c r="A1168" s="4" t="s">
        <v>792</v>
      </c>
      <c r="B1168" s="4" t="s">
        <v>818</v>
      </c>
      <c r="C1168" s="5">
        <v>22077</v>
      </c>
      <c r="D1168" s="6">
        <v>9404.18</v>
      </c>
    </row>
    <row r="1169" spans="1:4" ht="15.95" customHeight="1" x14ac:dyDescent="0.25">
      <c r="A1169" s="4" t="s">
        <v>792</v>
      </c>
      <c r="B1169" s="4" t="s">
        <v>819</v>
      </c>
      <c r="C1169" s="5">
        <v>22079</v>
      </c>
      <c r="D1169" s="6">
        <v>9845.35</v>
      </c>
    </row>
    <row r="1170" spans="1:4" ht="15.95" customHeight="1" x14ac:dyDescent="0.25">
      <c r="A1170" s="4" t="s">
        <v>792</v>
      </c>
      <c r="B1170" s="4" t="s">
        <v>820</v>
      </c>
      <c r="C1170" s="5">
        <v>22081</v>
      </c>
      <c r="D1170" s="6">
        <v>13573.79</v>
      </c>
    </row>
    <row r="1171" spans="1:4" ht="15.95" customHeight="1" x14ac:dyDescent="0.25">
      <c r="A1171" s="4" t="s">
        <v>792</v>
      </c>
      <c r="B1171" s="4" t="s">
        <v>615</v>
      </c>
      <c r="C1171" s="5">
        <v>22083</v>
      </c>
      <c r="D1171" s="6">
        <v>11264.38</v>
      </c>
    </row>
    <row r="1172" spans="1:4" ht="15.95" customHeight="1" x14ac:dyDescent="0.25">
      <c r="A1172" s="4" t="s">
        <v>792</v>
      </c>
      <c r="B1172" s="4" t="s">
        <v>821</v>
      </c>
      <c r="C1172" s="5">
        <v>22085</v>
      </c>
      <c r="D1172" s="6">
        <v>9226.17</v>
      </c>
    </row>
    <row r="1173" spans="1:4" ht="15.95" customHeight="1" x14ac:dyDescent="0.25">
      <c r="A1173" s="4" t="s">
        <v>792</v>
      </c>
      <c r="B1173" s="4" t="s">
        <v>822</v>
      </c>
      <c r="C1173" s="5">
        <v>22087</v>
      </c>
      <c r="D1173" s="6">
        <v>12257.27</v>
      </c>
    </row>
    <row r="1174" spans="1:4" ht="15.95" customHeight="1" x14ac:dyDescent="0.25">
      <c r="A1174" s="4" t="s">
        <v>792</v>
      </c>
      <c r="B1174" s="4" t="s">
        <v>823</v>
      </c>
      <c r="C1174" s="5">
        <v>22089</v>
      </c>
      <c r="D1174" s="6">
        <v>9375.4</v>
      </c>
    </row>
    <row r="1175" spans="1:4" ht="15.95" customHeight="1" x14ac:dyDescent="0.25">
      <c r="A1175" s="4" t="s">
        <v>792</v>
      </c>
      <c r="B1175" s="4" t="s">
        <v>824</v>
      </c>
      <c r="C1175" s="5">
        <v>22091</v>
      </c>
      <c r="D1175" s="6">
        <v>13057.69</v>
      </c>
    </row>
    <row r="1176" spans="1:4" ht="15.95" customHeight="1" x14ac:dyDescent="0.25">
      <c r="A1176" s="4" t="s">
        <v>792</v>
      </c>
      <c r="B1176" s="4" t="s">
        <v>825</v>
      </c>
      <c r="C1176" s="5">
        <v>22093</v>
      </c>
      <c r="D1176" s="6">
        <v>9086.49</v>
      </c>
    </row>
    <row r="1177" spans="1:4" ht="15.95" customHeight="1" x14ac:dyDescent="0.25">
      <c r="A1177" s="4" t="s">
        <v>792</v>
      </c>
      <c r="B1177" s="4" t="s">
        <v>826</v>
      </c>
      <c r="C1177" s="5">
        <v>22095</v>
      </c>
      <c r="D1177" s="6">
        <v>9556.93</v>
      </c>
    </row>
    <row r="1178" spans="1:4" ht="15.95" customHeight="1" x14ac:dyDescent="0.25">
      <c r="A1178" s="4" t="s">
        <v>792</v>
      </c>
      <c r="B1178" s="4" t="s">
        <v>827</v>
      </c>
      <c r="C1178" s="5">
        <v>22097</v>
      </c>
      <c r="D1178" s="6">
        <v>10548.38</v>
      </c>
    </row>
    <row r="1179" spans="1:4" ht="15.95" customHeight="1" x14ac:dyDescent="0.25">
      <c r="A1179" s="4" t="s">
        <v>792</v>
      </c>
      <c r="B1179" s="4" t="s">
        <v>828</v>
      </c>
      <c r="C1179" s="5">
        <v>22099</v>
      </c>
      <c r="D1179" s="6">
        <v>9590.18</v>
      </c>
    </row>
    <row r="1180" spans="1:4" ht="15.95" customHeight="1" x14ac:dyDescent="0.25">
      <c r="A1180" s="4" t="s">
        <v>792</v>
      </c>
      <c r="B1180" s="4" t="s">
        <v>829</v>
      </c>
      <c r="C1180" s="5">
        <v>22101</v>
      </c>
      <c r="D1180" s="6">
        <v>9680.59</v>
      </c>
    </row>
    <row r="1181" spans="1:4" ht="15.95" customHeight="1" x14ac:dyDescent="0.25">
      <c r="A1181" s="4" t="s">
        <v>792</v>
      </c>
      <c r="B1181" s="4" t="s">
        <v>830</v>
      </c>
      <c r="C1181" s="5">
        <v>22103</v>
      </c>
      <c r="D1181" s="6">
        <v>10648.06</v>
      </c>
    </row>
    <row r="1182" spans="1:4" ht="15.95" customHeight="1" x14ac:dyDescent="0.25">
      <c r="A1182" s="4" t="s">
        <v>792</v>
      </c>
      <c r="B1182" s="4" t="s">
        <v>831</v>
      </c>
      <c r="C1182" s="5">
        <v>22105</v>
      </c>
      <c r="D1182" s="6">
        <v>12228.53</v>
      </c>
    </row>
    <row r="1183" spans="1:4" ht="15.95" customHeight="1" x14ac:dyDescent="0.25">
      <c r="A1183" s="4" t="s">
        <v>792</v>
      </c>
      <c r="B1183" s="4" t="s">
        <v>832</v>
      </c>
      <c r="C1183" s="5">
        <v>22107</v>
      </c>
      <c r="D1183" s="6">
        <v>10317.76</v>
      </c>
    </row>
    <row r="1184" spans="1:4" ht="15.95" customHeight="1" x14ac:dyDescent="0.25">
      <c r="A1184" s="4" t="s">
        <v>792</v>
      </c>
      <c r="B1184" s="4" t="s">
        <v>833</v>
      </c>
      <c r="C1184" s="5">
        <v>22109</v>
      </c>
      <c r="D1184" s="6">
        <v>8897.2800000000007</v>
      </c>
    </row>
    <row r="1185" spans="1:4" ht="15.95" customHeight="1" x14ac:dyDescent="0.25">
      <c r="A1185" s="4" t="s">
        <v>792</v>
      </c>
      <c r="B1185" s="4" t="s">
        <v>178</v>
      </c>
      <c r="C1185" s="5">
        <v>22111</v>
      </c>
      <c r="D1185" s="6">
        <v>11243.42</v>
      </c>
    </row>
    <row r="1186" spans="1:4" ht="15.95" customHeight="1" x14ac:dyDescent="0.25">
      <c r="A1186" s="4" t="s">
        <v>792</v>
      </c>
      <c r="B1186" s="4" t="s">
        <v>622</v>
      </c>
      <c r="C1186" s="5">
        <v>22113</v>
      </c>
      <c r="D1186" s="6">
        <v>9179.4699999999993</v>
      </c>
    </row>
    <row r="1187" spans="1:4" ht="15.95" customHeight="1" x14ac:dyDescent="0.25">
      <c r="A1187" s="4" t="s">
        <v>792</v>
      </c>
      <c r="B1187" s="4" t="s">
        <v>834</v>
      </c>
      <c r="C1187" s="5">
        <v>22115</v>
      </c>
      <c r="D1187" s="6">
        <v>10217.129999999999</v>
      </c>
    </row>
    <row r="1188" spans="1:4" ht="15.95" customHeight="1" x14ac:dyDescent="0.25">
      <c r="A1188" s="4" t="s">
        <v>792</v>
      </c>
      <c r="B1188" s="4" t="s">
        <v>835</v>
      </c>
      <c r="C1188" s="5">
        <v>22121</v>
      </c>
      <c r="D1188" s="6">
        <v>10282.14</v>
      </c>
    </row>
    <row r="1189" spans="1:4" ht="15.95" customHeight="1" x14ac:dyDescent="0.25">
      <c r="A1189" s="4" t="s">
        <v>792</v>
      </c>
      <c r="B1189" s="4" t="s">
        <v>122</v>
      </c>
      <c r="C1189" s="5">
        <v>22117</v>
      </c>
      <c r="D1189" s="6">
        <v>12323.92</v>
      </c>
    </row>
    <row r="1190" spans="1:4" ht="15.95" customHeight="1" x14ac:dyDescent="0.25">
      <c r="A1190" s="4" t="s">
        <v>792</v>
      </c>
      <c r="B1190" s="4" t="s">
        <v>480</v>
      </c>
      <c r="C1190" s="5">
        <v>22119</v>
      </c>
      <c r="D1190" s="6">
        <v>10565.98</v>
      </c>
    </row>
    <row r="1191" spans="1:4" ht="15.95" customHeight="1" x14ac:dyDescent="0.25">
      <c r="A1191" s="4" t="s">
        <v>792</v>
      </c>
      <c r="B1191" s="4" t="s">
        <v>836</v>
      </c>
      <c r="C1191" s="5">
        <v>22123</v>
      </c>
      <c r="D1191" s="6">
        <v>11021.2</v>
      </c>
    </row>
    <row r="1192" spans="1:4" ht="15.95" customHeight="1" x14ac:dyDescent="0.25">
      <c r="A1192" s="4" t="s">
        <v>792</v>
      </c>
      <c r="B1192" s="4" t="s">
        <v>837</v>
      </c>
      <c r="C1192" s="5">
        <v>22125</v>
      </c>
      <c r="D1192" s="6">
        <v>12150.26</v>
      </c>
    </row>
    <row r="1193" spans="1:4" ht="15.95" customHeight="1" x14ac:dyDescent="0.25">
      <c r="A1193" s="4" t="s">
        <v>792</v>
      </c>
      <c r="B1193" s="4" t="s">
        <v>838</v>
      </c>
      <c r="C1193" s="5">
        <v>22127</v>
      </c>
      <c r="D1193" s="6">
        <v>10754.32</v>
      </c>
    </row>
    <row r="1194" spans="1:4" ht="15.95" customHeight="1" x14ac:dyDescent="0.25">
      <c r="A1194" s="4" t="s">
        <v>839</v>
      </c>
      <c r="B1194" s="4" t="s">
        <v>31</v>
      </c>
      <c r="C1194" s="5" t="s">
        <v>29</v>
      </c>
      <c r="D1194" s="6">
        <v>10602.2</v>
      </c>
    </row>
    <row r="1195" spans="1:4" ht="15.95" customHeight="1" x14ac:dyDescent="0.25">
      <c r="A1195" s="4" t="s">
        <v>839</v>
      </c>
      <c r="B1195" s="4" t="s">
        <v>840</v>
      </c>
      <c r="C1195" s="5">
        <v>25001</v>
      </c>
      <c r="D1195" s="6">
        <v>10327.540000000001</v>
      </c>
    </row>
    <row r="1196" spans="1:4" ht="15.95" customHeight="1" x14ac:dyDescent="0.25">
      <c r="A1196" s="4" t="s">
        <v>839</v>
      </c>
      <c r="B1196" s="4" t="s">
        <v>841</v>
      </c>
      <c r="C1196" s="5">
        <v>25003</v>
      </c>
      <c r="D1196" s="6">
        <v>10020.200000000001</v>
      </c>
    </row>
    <row r="1197" spans="1:4" ht="15.95" customHeight="1" x14ac:dyDescent="0.25">
      <c r="A1197" s="4" t="s">
        <v>839</v>
      </c>
      <c r="B1197" s="4" t="s">
        <v>842</v>
      </c>
      <c r="C1197" s="5">
        <v>25005</v>
      </c>
      <c r="D1197" s="6">
        <v>10321.07</v>
      </c>
    </row>
    <row r="1198" spans="1:4" ht="15.95" customHeight="1" x14ac:dyDescent="0.25">
      <c r="A1198" s="4" t="s">
        <v>839</v>
      </c>
      <c r="B1198" s="4" t="s">
        <v>843</v>
      </c>
      <c r="C1198" s="5">
        <v>25007</v>
      </c>
      <c r="D1198" s="6">
        <v>10256.879999999999</v>
      </c>
    </row>
    <row r="1199" spans="1:4" ht="15.95" customHeight="1" x14ac:dyDescent="0.25">
      <c r="A1199" s="4" t="s">
        <v>839</v>
      </c>
      <c r="B1199" s="4" t="s">
        <v>844</v>
      </c>
      <c r="C1199" s="5">
        <v>25009</v>
      </c>
      <c r="D1199" s="6">
        <v>10477.870000000001</v>
      </c>
    </row>
    <row r="1200" spans="1:4" ht="15.95" customHeight="1" x14ac:dyDescent="0.25">
      <c r="A1200" s="4" t="s">
        <v>839</v>
      </c>
      <c r="B1200" s="4" t="s">
        <v>87</v>
      </c>
      <c r="C1200" s="5">
        <v>25011</v>
      </c>
      <c r="D1200" s="6">
        <v>8483.6299999999992</v>
      </c>
    </row>
    <row r="1201" spans="1:4" ht="15.95" customHeight="1" x14ac:dyDescent="0.25">
      <c r="A1201" s="4" t="s">
        <v>839</v>
      </c>
      <c r="B1201" s="4" t="s">
        <v>845</v>
      </c>
      <c r="C1201" s="5">
        <v>25013</v>
      </c>
      <c r="D1201" s="6">
        <v>9864.43</v>
      </c>
    </row>
    <row r="1202" spans="1:4" ht="15.95" customHeight="1" x14ac:dyDescent="0.25">
      <c r="A1202" s="4" t="s">
        <v>839</v>
      </c>
      <c r="B1202" s="4" t="s">
        <v>846</v>
      </c>
      <c r="C1202" s="5">
        <v>25015</v>
      </c>
      <c r="D1202" s="6">
        <v>8699.86</v>
      </c>
    </row>
    <row r="1203" spans="1:4" ht="15.95" customHeight="1" x14ac:dyDescent="0.25">
      <c r="A1203" s="4" t="s">
        <v>839</v>
      </c>
      <c r="B1203" s="4" t="s">
        <v>316</v>
      </c>
      <c r="C1203" s="5">
        <v>25017</v>
      </c>
      <c r="D1203" s="6">
        <v>10663.01</v>
      </c>
    </row>
    <row r="1204" spans="1:4" ht="15.95" customHeight="1" x14ac:dyDescent="0.25">
      <c r="A1204" s="4" t="s">
        <v>839</v>
      </c>
      <c r="B1204" s="4" t="s">
        <v>847</v>
      </c>
      <c r="C1204" s="5">
        <v>25019</v>
      </c>
      <c r="D1204" s="6">
        <v>9543.39</v>
      </c>
    </row>
    <row r="1205" spans="1:4" ht="15.95" customHeight="1" x14ac:dyDescent="0.25">
      <c r="A1205" s="4" t="s">
        <v>839</v>
      </c>
      <c r="B1205" s="4" t="s">
        <v>848</v>
      </c>
      <c r="C1205" s="5">
        <v>25021</v>
      </c>
      <c r="D1205" s="6">
        <v>11273.23</v>
      </c>
    </row>
    <row r="1206" spans="1:4" ht="15.95" customHeight="1" x14ac:dyDescent="0.25">
      <c r="A1206" s="4" t="s">
        <v>839</v>
      </c>
      <c r="B1206" s="4" t="s">
        <v>530</v>
      </c>
      <c r="C1206" s="5">
        <v>25023</v>
      </c>
      <c r="D1206" s="6">
        <v>10993.26</v>
      </c>
    </row>
    <row r="1207" spans="1:4" ht="15.95" customHeight="1" x14ac:dyDescent="0.25">
      <c r="A1207" s="4" t="s">
        <v>839</v>
      </c>
      <c r="B1207" s="4" t="s">
        <v>849</v>
      </c>
      <c r="C1207" s="5">
        <v>25025</v>
      </c>
      <c r="D1207" s="6">
        <v>12177.5</v>
      </c>
    </row>
    <row r="1208" spans="1:4" ht="15.95" customHeight="1" x14ac:dyDescent="0.25">
      <c r="A1208" s="4" t="s">
        <v>839</v>
      </c>
      <c r="B1208" s="4" t="s">
        <v>850</v>
      </c>
      <c r="C1208" s="5">
        <v>25027</v>
      </c>
      <c r="D1208" s="6">
        <v>10296.200000000001</v>
      </c>
    </row>
    <row r="1209" spans="1:4" ht="15.95" customHeight="1" x14ac:dyDescent="0.25">
      <c r="A1209" s="4" t="s">
        <v>851</v>
      </c>
      <c r="B1209" s="4" t="s">
        <v>31</v>
      </c>
      <c r="C1209" s="5" t="s">
        <v>29</v>
      </c>
      <c r="D1209" s="6">
        <v>11044.06</v>
      </c>
    </row>
    <row r="1210" spans="1:4" ht="15.95" customHeight="1" x14ac:dyDescent="0.25">
      <c r="A1210" s="4" t="s">
        <v>851</v>
      </c>
      <c r="B1210" s="4" t="s">
        <v>852</v>
      </c>
      <c r="C1210" s="5">
        <v>24001</v>
      </c>
      <c r="D1210" s="6">
        <v>11186.9</v>
      </c>
    </row>
    <row r="1211" spans="1:4" ht="15.95" customHeight="1" x14ac:dyDescent="0.25">
      <c r="A1211" s="4" t="s">
        <v>851</v>
      </c>
      <c r="B1211" s="4" t="s">
        <v>853</v>
      </c>
      <c r="C1211" s="5">
        <v>24003</v>
      </c>
      <c r="D1211" s="6">
        <v>10208.76</v>
      </c>
    </row>
    <row r="1212" spans="1:4" ht="15.95" customHeight="1" x14ac:dyDescent="0.25">
      <c r="A1212" s="4" t="s">
        <v>851</v>
      </c>
      <c r="B1212" s="4" t="s">
        <v>854</v>
      </c>
      <c r="C1212" s="5">
        <v>24005</v>
      </c>
      <c r="D1212" s="6">
        <v>12075.02</v>
      </c>
    </row>
    <row r="1213" spans="1:4" ht="15.95" customHeight="1" x14ac:dyDescent="0.25">
      <c r="A1213" s="4" t="s">
        <v>851</v>
      </c>
      <c r="B1213" s="4" t="s">
        <v>855</v>
      </c>
      <c r="C1213" s="5">
        <v>24510</v>
      </c>
      <c r="D1213" s="6">
        <v>14370.27</v>
      </c>
    </row>
    <row r="1214" spans="1:4" ht="15.95" customHeight="1" x14ac:dyDescent="0.25">
      <c r="A1214" s="4" t="s">
        <v>851</v>
      </c>
      <c r="B1214" s="4" t="s">
        <v>856</v>
      </c>
      <c r="C1214" s="5">
        <v>24009</v>
      </c>
      <c r="D1214" s="6">
        <v>10021.75</v>
      </c>
    </row>
    <row r="1215" spans="1:4" ht="15.95" customHeight="1" x14ac:dyDescent="0.25">
      <c r="A1215" s="4" t="s">
        <v>851</v>
      </c>
      <c r="B1215" s="4" t="s">
        <v>857</v>
      </c>
      <c r="C1215" s="5">
        <v>24011</v>
      </c>
      <c r="D1215" s="6">
        <v>11037.95</v>
      </c>
    </row>
    <row r="1216" spans="1:4" ht="15.95" customHeight="1" x14ac:dyDescent="0.25">
      <c r="A1216" s="4" t="s">
        <v>851</v>
      </c>
      <c r="B1216" s="4" t="s">
        <v>132</v>
      </c>
      <c r="C1216" s="5">
        <v>24013</v>
      </c>
      <c r="D1216" s="6">
        <v>10356.82</v>
      </c>
    </row>
    <row r="1217" spans="1:4" ht="15.95" customHeight="1" x14ac:dyDescent="0.25">
      <c r="A1217" s="4" t="s">
        <v>851</v>
      </c>
      <c r="B1217" s="4" t="s">
        <v>858</v>
      </c>
      <c r="C1217" s="5">
        <v>24015</v>
      </c>
      <c r="D1217" s="6">
        <v>11219.75</v>
      </c>
    </row>
    <row r="1218" spans="1:4" ht="15.95" customHeight="1" x14ac:dyDescent="0.25">
      <c r="A1218" s="4" t="s">
        <v>851</v>
      </c>
      <c r="B1218" s="4" t="s">
        <v>859</v>
      </c>
      <c r="C1218" s="5">
        <v>24017</v>
      </c>
      <c r="D1218" s="6">
        <v>10222.36</v>
      </c>
    </row>
    <row r="1219" spans="1:4" ht="15.95" customHeight="1" x14ac:dyDescent="0.25">
      <c r="A1219" s="4" t="s">
        <v>851</v>
      </c>
      <c r="B1219" s="4" t="s">
        <v>860</v>
      </c>
      <c r="C1219" s="5">
        <v>24019</v>
      </c>
      <c r="D1219" s="6">
        <v>11943.08</v>
      </c>
    </row>
    <row r="1220" spans="1:4" ht="15.95" customHeight="1" x14ac:dyDescent="0.25">
      <c r="A1220" s="4" t="s">
        <v>851</v>
      </c>
      <c r="B1220" s="4" t="s">
        <v>861</v>
      </c>
      <c r="C1220" s="5">
        <v>24021</v>
      </c>
      <c r="D1220" s="6">
        <v>9937.61</v>
      </c>
    </row>
    <row r="1221" spans="1:4" ht="15.95" customHeight="1" x14ac:dyDescent="0.25">
      <c r="A1221" s="4" t="s">
        <v>851</v>
      </c>
      <c r="B1221" s="4" t="s">
        <v>862</v>
      </c>
      <c r="C1221" s="5">
        <v>24023</v>
      </c>
      <c r="D1221" s="6">
        <v>8398.51</v>
      </c>
    </row>
    <row r="1222" spans="1:4" ht="15.95" customHeight="1" x14ac:dyDescent="0.25">
      <c r="A1222" s="4" t="s">
        <v>851</v>
      </c>
      <c r="B1222" s="4" t="s">
        <v>863</v>
      </c>
      <c r="C1222" s="5">
        <v>24025</v>
      </c>
      <c r="D1222" s="6">
        <v>10888.37</v>
      </c>
    </row>
    <row r="1223" spans="1:4" ht="15.95" customHeight="1" x14ac:dyDescent="0.25">
      <c r="A1223" s="4" t="s">
        <v>851</v>
      </c>
      <c r="B1223" s="4" t="s">
        <v>150</v>
      </c>
      <c r="C1223" s="5">
        <v>24027</v>
      </c>
      <c r="D1223" s="6">
        <v>9566.58</v>
      </c>
    </row>
    <row r="1224" spans="1:4" ht="15.95" customHeight="1" x14ac:dyDescent="0.25">
      <c r="A1224" s="4" t="s">
        <v>851</v>
      </c>
      <c r="B1224" s="4" t="s">
        <v>324</v>
      </c>
      <c r="C1224" s="5">
        <v>24029</v>
      </c>
      <c r="D1224" s="6">
        <v>11874.51</v>
      </c>
    </row>
    <row r="1225" spans="1:4" ht="15.95" customHeight="1" x14ac:dyDescent="0.25">
      <c r="A1225" s="4" t="s">
        <v>851</v>
      </c>
      <c r="B1225" s="4" t="s">
        <v>108</v>
      </c>
      <c r="C1225" s="5">
        <v>24031</v>
      </c>
      <c r="D1225" s="6">
        <v>9471.15</v>
      </c>
    </row>
    <row r="1226" spans="1:4" ht="15.95" customHeight="1" x14ac:dyDescent="0.25">
      <c r="A1226" s="4" t="s">
        <v>851</v>
      </c>
      <c r="B1226" s="4" t="s">
        <v>864</v>
      </c>
      <c r="C1226" s="5">
        <v>24033</v>
      </c>
      <c r="D1226" s="6">
        <v>11191.69</v>
      </c>
    </row>
    <row r="1227" spans="1:4" ht="15.95" customHeight="1" x14ac:dyDescent="0.25">
      <c r="A1227" s="4" t="s">
        <v>851</v>
      </c>
      <c r="B1227" s="4" t="s">
        <v>865</v>
      </c>
      <c r="C1227" s="5">
        <v>24035</v>
      </c>
      <c r="D1227" s="6">
        <v>9891.5300000000007</v>
      </c>
    </row>
    <row r="1228" spans="1:4" ht="15.95" customHeight="1" x14ac:dyDescent="0.25">
      <c r="A1228" s="4" t="s">
        <v>851</v>
      </c>
      <c r="B1228" s="4" t="s">
        <v>866</v>
      </c>
      <c r="C1228" s="5">
        <v>24039</v>
      </c>
      <c r="D1228" s="6">
        <v>10614.48</v>
      </c>
    </row>
    <row r="1229" spans="1:4" ht="15.95" customHeight="1" x14ac:dyDescent="0.25">
      <c r="A1229" s="4" t="s">
        <v>851</v>
      </c>
      <c r="B1229" s="4" t="s">
        <v>867</v>
      </c>
      <c r="C1229" s="5">
        <v>24037</v>
      </c>
      <c r="D1229" s="6">
        <v>10308.870000000001</v>
      </c>
    </row>
    <row r="1230" spans="1:4" ht="15.95" customHeight="1" x14ac:dyDescent="0.25">
      <c r="A1230" s="4" t="s">
        <v>851</v>
      </c>
      <c r="B1230" s="4" t="s">
        <v>463</v>
      </c>
      <c r="C1230" s="5">
        <v>24041</v>
      </c>
      <c r="D1230" s="6">
        <v>10883.47</v>
      </c>
    </row>
    <row r="1231" spans="1:4" ht="15.95" customHeight="1" x14ac:dyDescent="0.25">
      <c r="A1231" s="4" t="s">
        <v>851</v>
      </c>
      <c r="B1231" s="4" t="s">
        <v>122</v>
      </c>
      <c r="C1231" s="5">
        <v>24043</v>
      </c>
      <c r="D1231" s="6">
        <v>10181.5</v>
      </c>
    </row>
    <row r="1232" spans="1:4" ht="15.95" customHeight="1" x14ac:dyDescent="0.25">
      <c r="A1232" s="4" t="s">
        <v>851</v>
      </c>
      <c r="B1232" s="4" t="s">
        <v>868</v>
      </c>
      <c r="C1232" s="5">
        <v>24045</v>
      </c>
      <c r="D1232" s="6">
        <v>10749.28</v>
      </c>
    </row>
    <row r="1233" spans="1:4" ht="15.95" customHeight="1" x14ac:dyDescent="0.25">
      <c r="A1233" s="4" t="s">
        <v>851</v>
      </c>
      <c r="B1233" s="4" t="s">
        <v>850</v>
      </c>
      <c r="C1233" s="5">
        <v>24047</v>
      </c>
      <c r="D1233" s="6">
        <v>10235.549999999999</v>
      </c>
    </row>
    <row r="1234" spans="1:4" ht="15.95" customHeight="1" x14ac:dyDescent="0.25">
      <c r="A1234" s="4" t="s">
        <v>869</v>
      </c>
      <c r="B1234" s="4" t="s">
        <v>31</v>
      </c>
      <c r="C1234" s="5" t="s">
        <v>29</v>
      </c>
      <c r="D1234" s="6">
        <v>8059.44</v>
      </c>
    </row>
    <row r="1235" spans="1:4" ht="15.95" customHeight="1" x14ac:dyDescent="0.25">
      <c r="A1235" s="4" t="s">
        <v>869</v>
      </c>
      <c r="B1235" s="4" t="s">
        <v>870</v>
      </c>
      <c r="C1235" s="5">
        <v>23001</v>
      </c>
      <c r="D1235" s="6">
        <v>7962.66</v>
      </c>
    </row>
    <row r="1236" spans="1:4" ht="15.95" customHeight="1" x14ac:dyDescent="0.25">
      <c r="A1236" s="4" t="s">
        <v>869</v>
      </c>
      <c r="B1236" s="4" t="s">
        <v>871</v>
      </c>
      <c r="C1236" s="5">
        <v>23003</v>
      </c>
      <c r="D1236" s="6">
        <v>8041.24</v>
      </c>
    </row>
    <row r="1237" spans="1:4" ht="15.95" customHeight="1" x14ac:dyDescent="0.25">
      <c r="A1237" s="4" t="s">
        <v>869</v>
      </c>
      <c r="B1237" s="4" t="s">
        <v>586</v>
      </c>
      <c r="C1237" s="5">
        <v>23005</v>
      </c>
      <c r="D1237" s="6">
        <v>8296.5300000000007</v>
      </c>
    </row>
    <row r="1238" spans="1:4" ht="15.95" customHeight="1" x14ac:dyDescent="0.25">
      <c r="A1238" s="4" t="s">
        <v>869</v>
      </c>
      <c r="B1238" s="4" t="s">
        <v>87</v>
      </c>
      <c r="C1238" s="5">
        <v>23007</v>
      </c>
      <c r="D1238" s="6">
        <v>8228.3799999999992</v>
      </c>
    </row>
    <row r="1239" spans="1:4" ht="15.95" customHeight="1" x14ac:dyDescent="0.25">
      <c r="A1239" s="4" t="s">
        <v>869</v>
      </c>
      <c r="B1239" s="4" t="s">
        <v>429</v>
      </c>
      <c r="C1239" s="5">
        <v>23009</v>
      </c>
      <c r="D1239" s="6">
        <v>8680.0499999999993</v>
      </c>
    </row>
    <row r="1240" spans="1:4" ht="15.95" customHeight="1" x14ac:dyDescent="0.25">
      <c r="A1240" s="4" t="s">
        <v>869</v>
      </c>
      <c r="B1240" s="4" t="s">
        <v>872</v>
      </c>
      <c r="C1240" s="5">
        <v>23011</v>
      </c>
      <c r="D1240" s="6">
        <v>7664.12</v>
      </c>
    </row>
    <row r="1241" spans="1:4" ht="15.95" customHeight="1" x14ac:dyDescent="0.25">
      <c r="A1241" s="4" t="s">
        <v>869</v>
      </c>
      <c r="B1241" s="4" t="s">
        <v>600</v>
      </c>
      <c r="C1241" s="5">
        <v>23013</v>
      </c>
      <c r="D1241" s="6">
        <v>7726.21</v>
      </c>
    </row>
    <row r="1242" spans="1:4" ht="15.95" customHeight="1" x14ac:dyDescent="0.25">
      <c r="A1242" s="4" t="s">
        <v>869</v>
      </c>
      <c r="B1242" s="4" t="s">
        <v>155</v>
      </c>
      <c r="C1242" s="5">
        <v>23015</v>
      </c>
      <c r="D1242" s="6">
        <v>8033.76</v>
      </c>
    </row>
    <row r="1243" spans="1:4" ht="15.95" customHeight="1" x14ac:dyDescent="0.25">
      <c r="A1243" s="4" t="s">
        <v>869</v>
      </c>
      <c r="B1243" s="4" t="s">
        <v>873</v>
      </c>
      <c r="C1243" s="5">
        <v>23017</v>
      </c>
      <c r="D1243" s="6">
        <v>7419.73</v>
      </c>
    </row>
    <row r="1244" spans="1:4" ht="15.95" customHeight="1" x14ac:dyDescent="0.25">
      <c r="A1244" s="4" t="s">
        <v>869</v>
      </c>
      <c r="B1244" s="4" t="s">
        <v>874</v>
      </c>
      <c r="C1244" s="5">
        <v>23019</v>
      </c>
      <c r="D1244" s="6">
        <v>8242.7199999999993</v>
      </c>
    </row>
    <row r="1245" spans="1:4" ht="15.95" customHeight="1" x14ac:dyDescent="0.25">
      <c r="A1245" s="4" t="s">
        <v>869</v>
      </c>
      <c r="B1245" s="4" t="s">
        <v>875</v>
      </c>
      <c r="C1245" s="5">
        <v>23021</v>
      </c>
      <c r="D1245" s="6">
        <v>7781.02</v>
      </c>
    </row>
    <row r="1246" spans="1:4" ht="15.95" customHeight="1" x14ac:dyDescent="0.25">
      <c r="A1246" s="4" t="s">
        <v>869</v>
      </c>
      <c r="B1246" s="4" t="s">
        <v>876</v>
      </c>
      <c r="C1246" s="5">
        <v>23023</v>
      </c>
      <c r="D1246" s="6">
        <v>7489.7</v>
      </c>
    </row>
    <row r="1247" spans="1:4" ht="15.95" customHeight="1" x14ac:dyDescent="0.25">
      <c r="A1247" s="4" t="s">
        <v>869</v>
      </c>
      <c r="B1247" s="4" t="s">
        <v>866</v>
      </c>
      <c r="C1247" s="5">
        <v>23025</v>
      </c>
      <c r="D1247" s="6">
        <v>8473.3799999999992</v>
      </c>
    </row>
    <row r="1248" spans="1:4" ht="15.95" customHeight="1" x14ac:dyDescent="0.25">
      <c r="A1248" s="4" t="s">
        <v>869</v>
      </c>
      <c r="B1248" s="4" t="s">
        <v>877</v>
      </c>
      <c r="C1248" s="5">
        <v>23027</v>
      </c>
      <c r="D1248" s="6">
        <v>7686.97</v>
      </c>
    </row>
    <row r="1249" spans="1:4" ht="15.95" customHeight="1" x14ac:dyDescent="0.25">
      <c r="A1249" s="4" t="s">
        <v>869</v>
      </c>
      <c r="B1249" s="4" t="s">
        <v>122</v>
      </c>
      <c r="C1249" s="5">
        <v>23029</v>
      </c>
      <c r="D1249" s="6">
        <v>7887.66</v>
      </c>
    </row>
    <row r="1250" spans="1:4" ht="15.95" customHeight="1" x14ac:dyDescent="0.25">
      <c r="A1250" s="4" t="s">
        <v>869</v>
      </c>
      <c r="B1250" s="4" t="s">
        <v>878</v>
      </c>
      <c r="C1250" s="5">
        <v>23031</v>
      </c>
      <c r="D1250" s="6">
        <v>8114.84</v>
      </c>
    </row>
    <row r="1251" spans="1:4" ht="15.95" customHeight="1" x14ac:dyDescent="0.25">
      <c r="A1251" s="4" t="s">
        <v>879</v>
      </c>
      <c r="B1251" s="4" t="s">
        <v>31</v>
      </c>
      <c r="C1251" s="5" t="s">
        <v>29</v>
      </c>
      <c r="D1251" s="6">
        <v>10064.26</v>
      </c>
    </row>
    <row r="1252" spans="1:4" ht="15.95" customHeight="1" x14ac:dyDescent="0.25">
      <c r="A1252" s="4" t="s">
        <v>879</v>
      </c>
      <c r="B1252" s="4" t="s">
        <v>880</v>
      </c>
      <c r="C1252" s="5">
        <v>26001</v>
      </c>
      <c r="D1252" s="6">
        <v>7663.64</v>
      </c>
    </row>
    <row r="1253" spans="1:4" ht="15.95" customHeight="1" x14ac:dyDescent="0.25">
      <c r="A1253" s="4" t="s">
        <v>879</v>
      </c>
      <c r="B1253" s="4" t="s">
        <v>881</v>
      </c>
      <c r="C1253" s="5">
        <v>26003</v>
      </c>
      <c r="D1253" s="6">
        <v>7561.04</v>
      </c>
    </row>
    <row r="1254" spans="1:4" ht="15.95" customHeight="1" x14ac:dyDescent="0.25">
      <c r="A1254" s="4" t="s">
        <v>879</v>
      </c>
      <c r="B1254" s="4" t="s">
        <v>882</v>
      </c>
      <c r="C1254" s="5">
        <v>26005</v>
      </c>
      <c r="D1254" s="6">
        <v>8148.53</v>
      </c>
    </row>
    <row r="1255" spans="1:4" ht="15.95" customHeight="1" x14ac:dyDescent="0.25">
      <c r="A1255" s="4" t="s">
        <v>879</v>
      </c>
      <c r="B1255" s="4" t="s">
        <v>883</v>
      </c>
      <c r="C1255" s="5">
        <v>26007</v>
      </c>
      <c r="D1255" s="6">
        <v>8813.73</v>
      </c>
    </row>
    <row r="1256" spans="1:4" ht="15.95" customHeight="1" x14ac:dyDescent="0.25">
      <c r="A1256" s="4" t="s">
        <v>879</v>
      </c>
      <c r="B1256" s="4" t="s">
        <v>884</v>
      </c>
      <c r="C1256" s="5">
        <v>26009</v>
      </c>
      <c r="D1256" s="6">
        <v>7782.32</v>
      </c>
    </row>
    <row r="1257" spans="1:4" ht="15.95" customHeight="1" x14ac:dyDescent="0.25">
      <c r="A1257" s="4" t="s">
        <v>879</v>
      </c>
      <c r="B1257" s="4" t="s">
        <v>885</v>
      </c>
      <c r="C1257" s="5">
        <v>26011</v>
      </c>
      <c r="D1257" s="6">
        <v>8842.76</v>
      </c>
    </row>
    <row r="1258" spans="1:4" ht="15.95" customHeight="1" x14ac:dyDescent="0.25">
      <c r="A1258" s="4" t="s">
        <v>879</v>
      </c>
      <c r="B1258" s="4" t="s">
        <v>886</v>
      </c>
      <c r="C1258" s="5">
        <v>26013</v>
      </c>
      <c r="D1258" s="6">
        <v>7795.76</v>
      </c>
    </row>
    <row r="1259" spans="1:4" ht="15.95" customHeight="1" x14ac:dyDescent="0.25">
      <c r="A1259" s="4" t="s">
        <v>879</v>
      </c>
      <c r="B1259" s="4" t="s">
        <v>887</v>
      </c>
      <c r="C1259" s="5">
        <v>26015</v>
      </c>
      <c r="D1259" s="6">
        <v>7972.31</v>
      </c>
    </row>
    <row r="1260" spans="1:4" ht="15.95" customHeight="1" x14ac:dyDescent="0.25">
      <c r="A1260" s="4" t="s">
        <v>879</v>
      </c>
      <c r="B1260" s="4" t="s">
        <v>330</v>
      </c>
      <c r="C1260" s="5">
        <v>26017</v>
      </c>
      <c r="D1260" s="6">
        <v>9816.99</v>
      </c>
    </row>
    <row r="1261" spans="1:4" ht="15.95" customHeight="1" x14ac:dyDescent="0.25">
      <c r="A1261" s="4" t="s">
        <v>879</v>
      </c>
      <c r="B1261" s="4" t="s">
        <v>888</v>
      </c>
      <c r="C1261" s="5">
        <v>26019</v>
      </c>
      <c r="D1261" s="6">
        <v>7941.26</v>
      </c>
    </row>
    <row r="1262" spans="1:4" ht="15.95" customHeight="1" x14ac:dyDescent="0.25">
      <c r="A1262" s="4" t="s">
        <v>879</v>
      </c>
      <c r="B1262" s="4" t="s">
        <v>385</v>
      </c>
      <c r="C1262" s="5">
        <v>26021</v>
      </c>
      <c r="D1262" s="6">
        <v>8750.61</v>
      </c>
    </row>
    <row r="1263" spans="1:4" ht="15.95" customHeight="1" x14ac:dyDescent="0.25">
      <c r="A1263" s="4" t="s">
        <v>879</v>
      </c>
      <c r="B1263" s="4" t="s">
        <v>889</v>
      </c>
      <c r="C1263" s="5">
        <v>26023</v>
      </c>
      <c r="D1263" s="6">
        <v>8508.6</v>
      </c>
    </row>
    <row r="1264" spans="1:4" ht="15.95" customHeight="1" x14ac:dyDescent="0.25">
      <c r="A1264" s="4" t="s">
        <v>879</v>
      </c>
      <c r="B1264" s="4" t="s">
        <v>65</v>
      </c>
      <c r="C1264" s="5">
        <v>26025</v>
      </c>
      <c r="D1264" s="6">
        <v>9305.58</v>
      </c>
    </row>
    <row r="1265" spans="1:4" ht="15.95" customHeight="1" x14ac:dyDescent="0.25">
      <c r="A1265" s="4" t="s">
        <v>879</v>
      </c>
      <c r="B1265" s="4" t="s">
        <v>500</v>
      </c>
      <c r="C1265" s="5">
        <v>26027</v>
      </c>
      <c r="D1265" s="6">
        <v>8398.19</v>
      </c>
    </row>
    <row r="1266" spans="1:4" ht="15.95" customHeight="1" x14ac:dyDescent="0.25">
      <c r="A1266" s="4" t="s">
        <v>879</v>
      </c>
      <c r="B1266" s="4" t="s">
        <v>890</v>
      </c>
      <c r="C1266" s="5">
        <v>26029</v>
      </c>
      <c r="D1266" s="6">
        <v>7657.1</v>
      </c>
    </row>
    <row r="1267" spans="1:4" ht="15.95" customHeight="1" x14ac:dyDescent="0.25">
      <c r="A1267" s="4" t="s">
        <v>879</v>
      </c>
      <c r="B1267" s="4" t="s">
        <v>891</v>
      </c>
      <c r="C1267" s="5">
        <v>26031</v>
      </c>
      <c r="D1267" s="6">
        <v>8509.02</v>
      </c>
    </row>
    <row r="1268" spans="1:4" ht="15.95" customHeight="1" x14ac:dyDescent="0.25">
      <c r="A1268" s="4" t="s">
        <v>879</v>
      </c>
      <c r="B1268" s="4" t="s">
        <v>892</v>
      </c>
      <c r="C1268" s="5">
        <v>26033</v>
      </c>
      <c r="D1268" s="6">
        <v>8602.67</v>
      </c>
    </row>
    <row r="1269" spans="1:4" ht="15.95" customHeight="1" x14ac:dyDescent="0.25">
      <c r="A1269" s="4" t="s">
        <v>879</v>
      </c>
      <c r="B1269" s="4" t="s">
        <v>893</v>
      </c>
      <c r="C1269" s="5">
        <v>26035</v>
      </c>
      <c r="D1269" s="6">
        <v>8546.9599999999991</v>
      </c>
    </row>
    <row r="1270" spans="1:4" ht="15.95" customHeight="1" x14ac:dyDescent="0.25">
      <c r="A1270" s="4" t="s">
        <v>879</v>
      </c>
      <c r="B1270" s="4" t="s">
        <v>504</v>
      </c>
      <c r="C1270" s="5">
        <v>26037</v>
      </c>
      <c r="D1270" s="6">
        <v>8799.2800000000007</v>
      </c>
    </row>
    <row r="1271" spans="1:4" ht="15.95" customHeight="1" x14ac:dyDescent="0.25">
      <c r="A1271" s="4" t="s">
        <v>879</v>
      </c>
      <c r="B1271" s="4" t="s">
        <v>139</v>
      </c>
      <c r="C1271" s="5">
        <v>26039</v>
      </c>
      <c r="D1271" s="6">
        <v>8582.07</v>
      </c>
    </row>
    <row r="1272" spans="1:4" ht="15.95" customHeight="1" x14ac:dyDescent="0.25">
      <c r="A1272" s="4" t="s">
        <v>879</v>
      </c>
      <c r="B1272" s="4" t="s">
        <v>272</v>
      </c>
      <c r="C1272" s="5">
        <v>26041</v>
      </c>
      <c r="D1272" s="6">
        <v>7299.74</v>
      </c>
    </row>
    <row r="1273" spans="1:4" ht="15.95" customHeight="1" x14ac:dyDescent="0.25">
      <c r="A1273" s="4" t="s">
        <v>879</v>
      </c>
      <c r="B1273" s="4" t="s">
        <v>508</v>
      </c>
      <c r="C1273" s="5">
        <v>26043</v>
      </c>
      <c r="D1273" s="6">
        <v>7467.3</v>
      </c>
    </row>
    <row r="1274" spans="1:4" ht="15.95" customHeight="1" x14ac:dyDescent="0.25">
      <c r="A1274" s="4" t="s">
        <v>879</v>
      </c>
      <c r="B1274" s="4" t="s">
        <v>894</v>
      </c>
      <c r="C1274" s="5">
        <v>26045</v>
      </c>
      <c r="D1274" s="6">
        <v>9089.2900000000009</v>
      </c>
    </row>
    <row r="1275" spans="1:4" ht="15.95" customHeight="1" x14ac:dyDescent="0.25">
      <c r="A1275" s="4" t="s">
        <v>879</v>
      </c>
      <c r="B1275" s="4" t="s">
        <v>510</v>
      </c>
      <c r="C1275" s="5">
        <v>26047</v>
      </c>
      <c r="D1275" s="6">
        <v>7669.63</v>
      </c>
    </row>
    <row r="1276" spans="1:4" ht="15.95" customHeight="1" x14ac:dyDescent="0.25">
      <c r="A1276" s="4" t="s">
        <v>879</v>
      </c>
      <c r="B1276" s="4" t="s">
        <v>895</v>
      </c>
      <c r="C1276" s="5">
        <v>26049</v>
      </c>
      <c r="D1276" s="6">
        <v>12282.38</v>
      </c>
    </row>
    <row r="1277" spans="1:4" ht="15.95" customHeight="1" x14ac:dyDescent="0.25">
      <c r="A1277" s="4" t="s">
        <v>879</v>
      </c>
      <c r="B1277" s="4" t="s">
        <v>896</v>
      </c>
      <c r="C1277" s="5">
        <v>26051</v>
      </c>
      <c r="D1277" s="6">
        <v>8732.14</v>
      </c>
    </row>
    <row r="1278" spans="1:4" ht="15.95" customHeight="1" x14ac:dyDescent="0.25">
      <c r="A1278" s="4" t="s">
        <v>879</v>
      </c>
      <c r="B1278" s="4" t="s">
        <v>897</v>
      </c>
      <c r="C1278" s="5">
        <v>26053</v>
      </c>
      <c r="D1278" s="6">
        <v>7483.55</v>
      </c>
    </row>
    <row r="1279" spans="1:4" ht="15.95" customHeight="1" x14ac:dyDescent="0.25">
      <c r="A1279" s="4" t="s">
        <v>879</v>
      </c>
      <c r="B1279" s="4" t="s">
        <v>898</v>
      </c>
      <c r="C1279" s="5">
        <v>26055</v>
      </c>
      <c r="D1279" s="6">
        <v>8043.61</v>
      </c>
    </row>
    <row r="1280" spans="1:4" ht="15.95" customHeight="1" x14ac:dyDescent="0.25">
      <c r="A1280" s="4" t="s">
        <v>879</v>
      </c>
      <c r="B1280" s="4" t="s">
        <v>899</v>
      </c>
      <c r="C1280" s="5">
        <v>26057</v>
      </c>
      <c r="D1280" s="6">
        <v>8791.23</v>
      </c>
    </row>
    <row r="1281" spans="1:4" ht="15.95" customHeight="1" x14ac:dyDescent="0.25">
      <c r="A1281" s="4" t="s">
        <v>879</v>
      </c>
      <c r="B1281" s="4" t="s">
        <v>900</v>
      </c>
      <c r="C1281" s="5">
        <v>26059</v>
      </c>
      <c r="D1281" s="6">
        <v>8126.29</v>
      </c>
    </row>
    <row r="1282" spans="1:4" ht="15.95" customHeight="1" x14ac:dyDescent="0.25">
      <c r="A1282" s="4" t="s">
        <v>879</v>
      </c>
      <c r="B1282" s="4" t="s">
        <v>901</v>
      </c>
      <c r="C1282" s="5">
        <v>26061</v>
      </c>
      <c r="D1282" s="6">
        <v>7593.46</v>
      </c>
    </row>
    <row r="1283" spans="1:4" ht="15.95" customHeight="1" x14ac:dyDescent="0.25">
      <c r="A1283" s="4" t="s">
        <v>879</v>
      </c>
      <c r="B1283" s="4" t="s">
        <v>902</v>
      </c>
      <c r="C1283" s="5">
        <v>26063</v>
      </c>
      <c r="D1283" s="6">
        <v>10473.18</v>
      </c>
    </row>
    <row r="1284" spans="1:4" ht="15.95" customHeight="1" x14ac:dyDescent="0.25">
      <c r="A1284" s="4" t="s">
        <v>879</v>
      </c>
      <c r="B1284" s="4" t="s">
        <v>903</v>
      </c>
      <c r="C1284" s="5">
        <v>26065</v>
      </c>
      <c r="D1284" s="6">
        <v>9957.58</v>
      </c>
    </row>
    <row r="1285" spans="1:4" ht="15.95" customHeight="1" x14ac:dyDescent="0.25">
      <c r="A1285" s="4" t="s">
        <v>879</v>
      </c>
      <c r="B1285" s="4" t="s">
        <v>904</v>
      </c>
      <c r="C1285" s="5">
        <v>26067</v>
      </c>
      <c r="D1285" s="6">
        <v>8376.25</v>
      </c>
    </row>
    <row r="1286" spans="1:4" ht="15.95" customHeight="1" x14ac:dyDescent="0.25">
      <c r="A1286" s="4" t="s">
        <v>879</v>
      </c>
      <c r="B1286" s="4" t="s">
        <v>905</v>
      </c>
      <c r="C1286" s="5">
        <v>26069</v>
      </c>
      <c r="D1286" s="6">
        <v>8215.02</v>
      </c>
    </row>
    <row r="1287" spans="1:4" ht="15.95" customHeight="1" x14ac:dyDescent="0.25">
      <c r="A1287" s="4" t="s">
        <v>879</v>
      </c>
      <c r="B1287" s="4" t="s">
        <v>906</v>
      </c>
      <c r="C1287" s="5">
        <v>26071</v>
      </c>
      <c r="D1287" s="6">
        <v>8853.1200000000008</v>
      </c>
    </row>
    <row r="1288" spans="1:4" ht="15.95" customHeight="1" x14ac:dyDescent="0.25">
      <c r="A1288" s="4" t="s">
        <v>879</v>
      </c>
      <c r="B1288" s="4" t="s">
        <v>907</v>
      </c>
      <c r="C1288" s="5">
        <v>26073</v>
      </c>
      <c r="D1288" s="6">
        <v>8567.9699999999993</v>
      </c>
    </row>
    <row r="1289" spans="1:4" ht="15.95" customHeight="1" x14ac:dyDescent="0.25">
      <c r="A1289" s="4" t="s">
        <v>879</v>
      </c>
      <c r="B1289" s="4" t="s">
        <v>93</v>
      </c>
      <c r="C1289" s="5">
        <v>26075</v>
      </c>
      <c r="D1289" s="6">
        <v>9757.67</v>
      </c>
    </row>
    <row r="1290" spans="1:4" ht="15.95" customHeight="1" x14ac:dyDescent="0.25">
      <c r="A1290" s="4" t="s">
        <v>879</v>
      </c>
      <c r="B1290" s="4" t="s">
        <v>908</v>
      </c>
      <c r="C1290" s="5">
        <v>26077</v>
      </c>
      <c r="D1290" s="6">
        <v>8645.24</v>
      </c>
    </row>
    <row r="1291" spans="1:4" ht="15.95" customHeight="1" x14ac:dyDescent="0.25">
      <c r="A1291" s="4" t="s">
        <v>879</v>
      </c>
      <c r="B1291" s="4" t="s">
        <v>909</v>
      </c>
      <c r="C1291" s="5">
        <v>26079</v>
      </c>
      <c r="D1291" s="6">
        <v>7884.6</v>
      </c>
    </row>
    <row r="1292" spans="1:4" ht="15.95" customHeight="1" x14ac:dyDescent="0.25">
      <c r="A1292" s="4" t="s">
        <v>879</v>
      </c>
      <c r="B1292" s="4" t="s">
        <v>324</v>
      </c>
      <c r="C1292" s="5">
        <v>26081</v>
      </c>
      <c r="D1292" s="6">
        <v>8957.85</v>
      </c>
    </row>
    <row r="1293" spans="1:4" ht="15.95" customHeight="1" x14ac:dyDescent="0.25">
      <c r="A1293" s="4" t="s">
        <v>879</v>
      </c>
      <c r="B1293" s="4" t="s">
        <v>910</v>
      </c>
      <c r="C1293" s="5">
        <v>26083</v>
      </c>
      <c r="D1293" s="6">
        <v>6537.44</v>
      </c>
    </row>
    <row r="1294" spans="1:4" ht="15.95" customHeight="1" x14ac:dyDescent="0.25">
      <c r="A1294" s="4" t="s">
        <v>879</v>
      </c>
      <c r="B1294" s="4" t="s">
        <v>216</v>
      </c>
      <c r="C1294" s="5">
        <v>26085</v>
      </c>
      <c r="D1294" s="6">
        <v>8881.51</v>
      </c>
    </row>
    <row r="1295" spans="1:4" ht="15.95" customHeight="1" x14ac:dyDescent="0.25">
      <c r="A1295" s="4" t="s">
        <v>879</v>
      </c>
      <c r="B1295" s="4" t="s">
        <v>911</v>
      </c>
      <c r="C1295" s="5">
        <v>26087</v>
      </c>
      <c r="D1295" s="6">
        <v>10076.870000000001</v>
      </c>
    </row>
    <row r="1296" spans="1:4" ht="15.95" customHeight="1" x14ac:dyDescent="0.25">
      <c r="A1296" s="4" t="s">
        <v>879</v>
      </c>
      <c r="B1296" s="4" t="s">
        <v>912</v>
      </c>
      <c r="C1296" s="5">
        <v>26089</v>
      </c>
      <c r="D1296" s="6">
        <v>7204.17</v>
      </c>
    </row>
    <row r="1297" spans="1:4" ht="15.95" customHeight="1" x14ac:dyDescent="0.25">
      <c r="A1297" s="4" t="s">
        <v>879</v>
      </c>
      <c r="B1297" s="4" t="s">
        <v>913</v>
      </c>
      <c r="C1297" s="5">
        <v>26091</v>
      </c>
      <c r="D1297" s="6">
        <v>8400.34</v>
      </c>
    </row>
    <row r="1298" spans="1:4" ht="15.95" customHeight="1" x14ac:dyDescent="0.25">
      <c r="A1298" s="4" t="s">
        <v>879</v>
      </c>
      <c r="B1298" s="4" t="s">
        <v>602</v>
      </c>
      <c r="C1298" s="5">
        <v>26093</v>
      </c>
      <c r="D1298" s="6">
        <v>9012.1</v>
      </c>
    </row>
    <row r="1299" spans="1:4" ht="15.95" customHeight="1" x14ac:dyDescent="0.25">
      <c r="A1299" s="4" t="s">
        <v>879</v>
      </c>
      <c r="B1299" s="4" t="s">
        <v>914</v>
      </c>
      <c r="C1299" s="5">
        <v>26095</v>
      </c>
      <c r="D1299" s="6">
        <v>8283.56</v>
      </c>
    </row>
    <row r="1300" spans="1:4" ht="15.95" customHeight="1" x14ac:dyDescent="0.25">
      <c r="A1300" s="4" t="s">
        <v>879</v>
      </c>
      <c r="B1300" s="4" t="s">
        <v>915</v>
      </c>
      <c r="C1300" s="5">
        <v>26097</v>
      </c>
      <c r="D1300" s="6">
        <v>8779.1200000000008</v>
      </c>
    </row>
    <row r="1301" spans="1:4" ht="15.95" customHeight="1" x14ac:dyDescent="0.25">
      <c r="A1301" s="4" t="s">
        <v>879</v>
      </c>
      <c r="B1301" s="4" t="s">
        <v>916</v>
      </c>
      <c r="C1301" s="5">
        <v>26099</v>
      </c>
      <c r="D1301" s="6">
        <v>11264.49</v>
      </c>
    </row>
    <row r="1302" spans="1:4" ht="15.95" customHeight="1" x14ac:dyDescent="0.25">
      <c r="A1302" s="4" t="s">
        <v>879</v>
      </c>
      <c r="B1302" s="4" t="s">
        <v>917</v>
      </c>
      <c r="C1302" s="5">
        <v>26101</v>
      </c>
      <c r="D1302" s="6">
        <v>7943.1</v>
      </c>
    </row>
    <row r="1303" spans="1:4" ht="15.95" customHeight="1" x14ac:dyDescent="0.25">
      <c r="A1303" s="4" t="s">
        <v>879</v>
      </c>
      <c r="B1303" s="4" t="s">
        <v>918</v>
      </c>
      <c r="C1303" s="5">
        <v>26103</v>
      </c>
      <c r="D1303" s="6">
        <v>7245.18</v>
      </c>
    </row>
    <row r="1304" spans="1:4" ht="15.95" customHeight="1" x14ac:dyDescent="0.25">
      <c r="A1304" s="4" t="s">
        <v>879</v>
      </c>
      <c r="B1304" s="4" t="s">
        <v>604</v>
      </c>
      <c r="C1304" s="5">
        <v>26105</v>
      </c>
      <c r="D1304" s="6">
        <v>8146.88</v>
      </c>
    </row>
    <row r="1305" spans="1:4" ht="15.95" customHeight="1" x14ac:dyDescent="0.25">
      <c r="A1305" s="4" t="s">
        <v>879</v>
      </c>
      <c r="B1305" s="4" t="s">
        <v>919</v>
      </c>
      <c r="C1305" s="5">
        <v>26107</v>
      </c>
      <c r="D1305" s="6">
        <v>7922.96</v>
      </c>
    </row>
    <row r="1306" spans="1:4" ht="15.95" customHeight="1" x14ac:dyDescent="0.25">
      <c r="A1306" s="4" t="s">
        <v>879</v>
      </c>
      <c r="B1306" s="4" t="s">
        <v>920</v>
      </c>
      <c r="C1306" s="5">
        <v>26109</v>
      </c>
      <c r="D1306" s="6">
        <v>7434.49</v>
      </c>
    </row>
    <row r="1307" spans="1:4" ht="15.95" customHeight="1" x14ac:dyDescent="0.25">
      <c r="A1307" s="4" t="s">
        <v>879</v>
      </c>
      <c r="B1307" s="4" t="s">
        <v>921</v>
      </c>
      <c r="C1307" s="5">
        <v>26111</v>
      </c>
      <c r="D1307" s="6">
        <v>8501.75</v>
      </c>
    </row>
    <row r="1308" spans="1:4" ht="15.95" customHeight="1" x14ac:dyDescent="0.25">
      <c r="A1308" s="4" t="s">
        <v>879</v>
      </c>
      <c r="B1308" s="4" t="s">
        <v>922</v>
      </c>
      <c r="C1308" s="5">
        <v>26113</v>
      </c>
      <c r="D1308" s="6">
        <v>7941.69</v>
      </c>
    </row>
    <row r="1309" spans="1:4" ht="15.95" customHeight="1" x14ac:dyDescent="0.25">
      <c r="A1309" s="4" t="s">
        <v>879</v>
      </c>
      <c r="B1309" s="4" t="s">
        <v>107</v>
      </c>
      <c r="C1309" s="5">
        <v>26115</v>
      </c>
      <c r="D1309" s="6">
        <v>10069</v>
      </c>
    </row>
    <row r="1310" spans="1:4" ht="15.95" customHeight="1" x14ac:dyDescent="0.25">
      <c r="A1310" s="4" t="s">
        <v>879</v>
      </c>
      <c r="B1310" s="4" t="s">
        <v>923</v>
      </c>
      <c r="C1310" s="5">
        <v>26117</v>
      </c>
      <c r="D1310" s="6">
        <v>8536.2000000000007</v>
      </c>
    </row>
    <row r="1311" spans="1:4" ht="15.95" customHeight="1" x14ac:dyDescent="0.25">
      <c r="A1311" s="4" t="s">
        <v>879</v>
      </c>
      <c r="B1311" s="4" t="s">
        <v>924</v>
      </c>
      <c r="C1311" s="5">
        <v>26119</v>
      </c>
      <c r="D1311" s="6">
        <v>7586.1</v>
      </c>
    </row>
    <row r="1312" spans="1:4" ht="15.95" customHeight="1" x14ac:dyDescent="0.25">
      <c r="A1312" s="4" t="s">
        <v>879</v>
      </c>
      <c r="B1312" s="4" t="s">
        <v>925</v>
      </c>
      <c r="C1312" s="5">
        <v>26121</v>
      </c>
      <c r="D1312" s="6">
        <v>8747.2800000000007</v>
      </c>
    </row>
    <row r="1313" spans="1:4" ht="15.95" customHeight="1" x14ac:dyDescent="0.25">
      <c r="A1313" s="4" t="s">
        <v>879</v>
      </c>
      <c r="B1313" s="4" t="s">
        <v>926</v>
      </c>
      <c r="C1313" s="5">
        <v>26123</v>
      </c>
      <c r="D1313" s="6">
        <v>8223.85</v>
      </c>
    </row>
    <row r="1314" spans="1:4" ht="15.95" customHeight="1" x14ac:dyDescent="0.25">
      <c r="A1314" s="4" t="s">
        <v>879</v>
      </c>
      <c r="B1314" s="4" t="s">
        <v>927</v>
      </c>
      <c r="C1314" s="5">
        <v>26125</v>
      </c>
      <c r="D1314" s="6">
        <v>11089.39</v>
      </c>
    </row>
    <row r="1315" spans="1:4" ht="15.95" customHeight="1" x14ac:dyDescent="0.25">
      <c r="A1315" s="4" t="s">
        <v>879</v>
      </c>
      <c r="B1315" s="4" t="s">
        <v>928</v>
      </c>
      <c r="C1315" s="5">
        <v>26127</v>
      </c>
      <c r="D1315" s="6">
        <v>8360.68</v>
      </c>
    </row>
    <row r="1316" spans="1:4" ht="15.95" customHeight="1" x14ac:dyDescent="0.25">
      <c r="A1316" s="4" t="s">
        <v>879</v>
      </c>
      <c r="B1316" s="4" t="s">
        <v>929</v>
      </c>
      <c r="C1316" s="5">
        <v>26129</v>
      </c>
      <c r="D1316" s="6">
        <v>9090.8799999999992</v>
      </c>
    </row>
    <row r="1317" spans="1:4" ht="15.95" customHeight="1" x14ac:dyDescent="0.25">
      <c r="A1317" s="4" t="s">
        <v>879</v>
      </c>
      <c r="B1317" s="4" t="s">
        <v>930</v>
      </c>
      <c r="C1317" s="5">
        <v>26131</v>
      </c>
      <c r="D1317" s="6">
        <v>6834.68</v>
      </c>
    </row>
    <row r="1318" spans="1:4" ht="15.95" customHeight="1" x14ac:dyDescent="0.25">
      <c r="A1318" s="4" t="s">
        <v>879</v>
      </c>
      <c r="B1318" s="4" t="s">
        <v>362</v>
      </c>
      <c r="C1318" s="5">
        <v>26133</v>
      </c>
      <c r="D1318" s="6">
        <v>8008.11</v>
      </c>
    </row>
    <row r="1319" spans="1:4" ht="15.95" customHeight="1" x14ac:dyDescent="0.25">
      <c r="A1319" s="4" t="s">
        <v>879</v>
      </c>
      <c r="B1319" s="4" t="s">
        <v>931</v>
      </c>
      <c r="C1319" s="5">
        <v>26135</v>
      </c>
      <c r="D1319" s="6">
        <v>8594.92</v>
      </c>
    </row>
    <row r="1320" spans="1:4" ht="15.95" customHeight="1" x14ac:dyDescent="0.25">
      <c r="A1320" s="4" t="s">
        <v>879</v>
      </c>
      <c r="B1320" s="4" t="s">
        <v>932</v>
      </c>
      <c r="C1320" s="5">
        <v>26137</v>
      </c>
      <c r="D1320" s="6">
        <v>8026.46</v>
      </c>
    </row>
    <row r="1321" spans="1:4" ht="15.95" customHeight="1" x14ac:dyDescent="0.25">
      <c r="A1321" s="4" t="s">
        <v>879</v>
      </c>
      <c r="B1321" s="4" t="s">
        <v>710</v>
      </c>
      <c r="C1321" s="5">
        <v>26139</v>
      </c>
      <c r="D1321" s="6">
        <v>8079.65</v>
      </c>
    </row>
    <row r="1322" spans="1:4" ht="15.95" customHeight="1" x14ac:dyDescent="0.25">
      <c r="A1322" s="4" t="s">
        <v>879</v>
      </c>
      <c r="B1322" s="4" t="s">
        <v>933</v>
      </c>
      <c r="C1322" s="5">
        <v>26141</v>
      </c>
      <c r="D1322" s="6">
        <v>8011.11</v>
      </c>
    </row>
    <row r="1323" spans="1:4" ht="15.95" customHeight="1" x14ac:dyDescent="0.25">
      <c r="A1323" s="4" t="s">
        <v>879</v>
      </c>
      <c r="B1323" s="4" t="s">
        <v>934</v>
      </c>
      <c r="C1323" s="5">
        <v>26143</v>
      </c>
      <c r="D1323" s="6">
        <v>8929.19</v>
      </c>
    </row>
    <row r="1324" spans="1:4" ht="15.95" customHeight="1" x14ac:dyDescent="0.25">
      <c r="A1324" s="4" t="s">
        <v>879</v>
      </c>
      <c r="B1324" s="4" t="s">
        <v>935</v>
      </c>
      <c r="C1324" s="5">
        <v>26145</v>
      </c>
      <c r="D1324" s="6">
        <v>9863.57</v>
      </c>
    </row>
    <row r="1325" spans="1:4" ht="15.95" customHeight="1" x14ac:dyDescent="0.25">
      <c r="A1325" s="4" t="s">
        <v>879</v>
      </c>
      <c r="B1325" s="4" t="s">
        <v>936</v>
      </c>
      <c r="C1325" s="5">
        <v>26151</v>
      </c>
      <c r="D1325" s="6">
        <v>8997.5400000000009</v>
      </c>
    </row>
    <row r="1326" spans="1:4" ht="15.95" customHeight="1" x14ac:dyDescent="0.25">
      <c r="A1326" s="4" t="s">
        <v>879</v>
      </c>
      <c r="B1326" s="4" t="s">
        <v>937</v>
      </c>
      <c r="C1326" s="5">
        <v>26153</v>
      </c>
      <c r="D1326" s="6">
        <v>8225.98</v>
      </c>
    </row>
    <row r="1327" spans="1:4" ht="15.95" customHeight="1" x14ac:dyDescent="0.25">
      <c r="A1327" s="4" t="s">
        <v>879</v>
      </c>
      <c r="B1327" s="4" t="s">
        <v>938</v>
      </c>
      <c r="C1327" s="5">
        <v>26155</v>
      </c>
      <c r="D1327" s="6">
        <v>9129.81</v>
      </c>
    </row>
    <row r="1328" spans="1:4" ht="15.95" customHeight="1" x14ac:dyDescent="0.25">
      <c r="A1328" s="4" t="s">
        <v>879</v>
      </c>
      <c r="B1328" s="4" t="s">
        <v>116</v>
      </c>
      <c r="C1328" s="5">
        <v>26147</v>
      </c>
      <c r="D1328" s="6">
        <v>9092.14</v>
      </c>
    </row>
    <row r="1329" spans="1:4" ht="15.95" customHeight="1" x14ac:dyDescent="0.25">
      <c r="A1329" s="4" t="s">
        <v>879</v>
      </c>
      <c r="B1329" s="4" t="s">
        <v>655</v>
      </c>
      <c r="C1329" s="5">
        <v>26149</v>
      </c>
      <c r="D1329" s="6">
        <v>8226.34</v>
      </c>
    </row>
    <row r="1330" spans="1:4" ht="15.95" customHeight="1" x14ac:dyDescent="0.25">
      <c r="A1330" s="4" t="s">
        <v>879</v>
      </c>
      <c r="B1330" s="4" t="s">
        <v>939</v>
      </c>
      <c r="C1330" s="5">
        <v>26157</v>
      </c>
      <c r="D1330" s="6">
        <v>9576.98</v>
      </c>
    </row>
    <row r="1331" spans="1:4" ht="15.95" customHeight="1" x14ac:dyDescent="0.25">
      <c r="A1331" s="4" t="s">
        <v>879</v>
      </c>
      <c r="B1331" s="4" t="s">
        <v>179</v>
      </c>
      <c r="C1331" s="5">
        <v>26159</v>
      </c>
      <c r="D1331" s="6">
        <v>8974.94</v>
      </c>
    </row>
    <row r="1332" spans="1:4" ht="15.95" customHeight="1" x14ac:dyDescent="0.25">
      <c r="A1332" s="4" t="s">
        <v>879</v>
      </c>
      <c r="B1332" s="4" t="s">
        <v>940</v>
      </c>
      <c r="C1332" s="5">
        <v>26161</v>
      </c>
      <c r="D1332" s="6">
        <v>9525.82</v>
      </c>
    </row>
    <row r="1333" spans="1:4" ht="15.95" customHeight="1" x14ac:dyDescent="0.25">
      <c r="A1333" s="4" t="s">
        <v>879</v>
      </c>
      <c r="B1333" s="4" t="s">
        <v>479</v>
      </c>
      <c r="C1333" s="5">
        <v>26163</v>
      </c>
      <c r="D1333" s="6">
        <v>12507.13</v>
      </c>
    </row>
    <row r="1334" spans="1:4" ht="15.95" customHeight="1" x14ac:dyDescent="0.25">
      <c r="A1334" s="4" t="s">
        <v>879</v>
      </c>
      <c r="B1334" s="4" t="s">
        <v>941</v>
      </c>
      <c r="C1334" s="5">
        <v>26165</v>
      </c>
      <c r="D1334" s="6">
        <v>7765.51</v>
      </c>
    </row>
    <row r="1335" spans="1:4" ht="15.95" customHeight="1" x14ac:dyDescent="0.25">
      <c r="A1335" s="4" t="s">
        <v>942</v>
      </c>
      <c r="B1335" s="4" t="s">
        <v>31</v>
      </c>
      <c r="C1335" s="5" t="s">
        <v>29</v>
      </c>
      <c r="D1335" s="6">
        <v>8446.24</v>
      </c>
    </row>
    <row r="1336" spans="1:4" ht="15.95" customHeight="1" x14ac:dyDescent="0.25">
      <c r="A1336" s="4" t="s">
        <v>942</v>
      </c>
      <c r="B1336" s="4" t="s">
        <v>943</v>
      </c>
      <c r="C1336" s="5">
        <v>27001</v>
      </c>
      <c r="D1336" s="6">
        <v>8857.25</v>
      </c>
    </row>
    <row r="1337" spans="1:4" ht="15.95" customHeight="1" x14ac:dyDescent="0.25">
      <c r="A1337" s="4" t="s">
        <v>942</v>
      </c>
      <c r="B1337" s="4" t="s">
        <v>944</v>
      </c>
      <c r="C1337" s="5">
        <v>27003</v>
      </c>
      <c r="D1337" s="6">
        <v>8529.3700000000008</v>
      </c>
    </row>
    <row r="1338" spans="1:4" ht="15.95" customHeight="1" x14ac:dyDescent="0.25">
      <c r="A1338" s="4" t="s">
        <v>942</v>
      </c>
      <c r="B1338" s="4" t="s">
        <v>945</v>
      </c>
      <c r="C1338" s="5">
        <v>27005</v>
      </c>
      <c r="D1338" s="6">
        <v>7618.03</v>
      </c>
    </row>
    <row r="1339" spans="1:4" ht="15.95" customHeight="1" x14ac:dyDescent="0.25">
      <c r="A1339" s="4" t="s">
        <v>942</v>
      </c>
      <c r="B1339" s="4" t="s">
        <v>946</v>
      </c>
      <c r="C1339" s="5">
        <v>27007</v>
      </c>
      <c r="D1339" s="6">
        <v>8926.4</v>
      </c>
    </row>
    <row r="1340" spans="1:4" ht="15.95" customHeight="1" x14ac:dyDescent="0.25">
      <c r="A1340" s="4" t="s">
        <v>942</v>
      </c>
      <c r="B1340" s="4" t="s">
        <v>129</v>
      </c>
      <c r="C1340" s="5">
        <v>27009</v>
      </c>
      <c r="D1340" s="6">
        <v>8343.85</v>
      </c>
    </row>
    <row r="1341" spans="1:4" ht="15.95" customHeight="1" x14ac:dyDescent="0.25">
      <c r="A1341" s="4" t="s">
        <v>942</v>
      </c>
      <c r="B1341" s="4" t="s">
        <v>947</v>
      </c>
      <c r="C1341" s="5">
        <v>27011</v>
      </c>
      <c r="D1341" s="6">
        <v>10391.219999999999</v>
      </c>
    </row>
    <row r="1342" spans="1:4" ht="15.95" customHeight="1" x14ac:dyDescent="0.25">
      <c r="A1342" s="4" t="s">
        <v>942</v>
      </c>
      <c r="B1342" s="4" t="s">
        <v>948</v>
      </c>
      <c r="C1342" s="5">
        <v>27013</v>
      </c>
      <c r="D1342" s="6">
        <v>7722.46</v>
      </c>
    </row>
    <row r="1343" spans="1:4" ht="15.95" customHeight="1" x14ac:dyDescent="0.25">
      <c r="A1343" s="4" t="s">
        <v>942</v>
      </c>
      <c r="B1343" s="4" t="s">
        <v>581</v>
      </c>
      <c r="C1343" s="5">
        <v>27015</v>
      </c>
      <c r="D1343" s="6">
        <v>8903.3700000000008</v>
      </c>
    </row>
    <row r="1344" spans="1:4" ht="15.95" customHeight="1" x14ac:dyDescent="0.25">
      <c r="A1344" s="4" t="s">
        <v>942</v>
      </c>
      <c r="B1344" s="4" t="s">
        <v>949</v>
      </c>
      <c r="C1344" s="5">
        <v>27017</v>
      </c>
      <c r="D1344" s="6">
        <v>7966.29</v>
      </c>
    </row>
    <row r="1345" spans="1:4" ht="15.95" customHeight="1" x14ac:dyDescent="0.25">
      <c r="A1345" s="4" t="s">
        <v>942</v>
      </c>
      <c r="B1345" s="4" t="s">
        <v>950</v>
      </c>
      <c r="C1345" s="5">
        <v>27019</v>
      </c>
      <c r="D1345" s="6">
        <v>7420.08</v>
      </c>
    </row>
    <row r="1346" spans="1:4" ht="15.95" customHeight="1" x14ac:dyDescent="0.25">
      <c r="A1346" s="4" t="s">
        <v>942</v>
      </c>
      <c r="B1346" s="4" t="s">
        <v>500</v>
      </c>
      <c r="C1346" s="5">
        <v>27021</v>
      </c>
      <c r="D1346" s="6">
        <v>8141.17</v>
      </c>
    </row>
    <row r="1347" spans="1:4" ht="15.95" customHeight="1" x14ac:dyDescent="0.25">
      <c r="A1347" s="4" t="s">
        <v>942</v>
      </c>
      <c r="B1347" s="4" t="s">
        <v>892</v>
      </c>
      <c r="C1347" s="5">
        <v>27023</v>
      </c>
      <c r="D1347" s="6">
        <v>9333.17</v>
      </c>
    </row>
    <row r="1348" spans="1:4" ht="15.95" customHeight="1" x14ac:dyDescent="0.25">
      <c r="A1348" s="4" t="s">
        <v>942</v>
      </c>
      <c r="B1348" s="4" t="s">
        <v>951</v>
      </c>
      <c r="C1348" s="5">
        <v>27025</v>
      </c>
      <c r="D1348" s="6">
        <v>7834.28</v>
      </c>
    </row>
    <row r="1349" spans="1:4" ht="15.95" customHeight="1" x14ac:dyDescent="0.25">
      <c r="A1349" s="4" t="s">
        <v>942</v>
      </c>
      <c r="B1349" s="4" t="s">
        <v>71</v>
      </c>
      <c r="C1349" s="5">
        <v>27027</v>
      </c>
      <c r="D1349" s="6">
        <v>8200.99</v>
      </c>
    </row>
    <row r="1350" spans="1:4" ht="15.95" customHeight="1" x14ac:dyDescent="0.25">
      <c r="A1350" s="4" t="s">
        <v>942</v>
      </c>
      <c r="B1350" s="4" t="s">
        <v>559</v>
      </c>
      <c r="C1350" s="5">
        <v>27029</v>
      </c>
      <c r="D1350" s="6">
        <v>7860.36</v>
      </c>
    </row>
    <row r="1351" spans="1:4" ht="15.95" customHeight="1" x14ac:dyDescent="0.25">
      <c r="A1351" s="4" t="s">
        <v>942</v>
      </c>
      <c r="B1351" s="4" t="s">
        <v>404</v>
      </c>
      <c r="C1351" s="5">
        <v>27031</v>
      </c>
      <c r="D1351" s="6">
        <v>6740.71</v>
      </c>
    </row>
    <row r="1352" spans="1:4" ht="15.95" customHeight="1" x14ac:dyDescent="0.25">
      <c r="A1352" s="4" t="s">
        <v>942</v>
      </c>
      <c r="B1352" s="4" t="s">
        <v>952</v>
      </c>
      <c r="C1352" s="5">
        <v>27033</v>
      </c>
      <c r="D1352" s="6">
        <v>9567.39</v>
      </c>
    </row>
    <row r="1353" spans="1:4" ht="15.95" customHeight="1" x14ac:dyDescent="0.25">
      <c r="A1353" s="4" t="s">
        <v>942</v>
      </c>
      <c r="B1353" s="4" t="s">
        <v>953</v>
      </c>
      <c r="C1353" s="5">
        <v>27035</v>
      </c>
      <c r="D1353" s="6">
        <v>7749.63</v>
      </c>
    </row>
    <row r="1354" spans="1:4" ht="15.95" customHeight="1" x14ac:dyDescent="0.25">
      <c r="A1354" s="4" t="s">
        <v>942</v>
      </c>
      <c r="B1354" s="4" t="s">
        <v>954</v>
      </c>
      <c r="C1354" s="5">
        <v>27037</v>
      </c>
      <c r="D1354" s="6">
        <v>8559.31</v>
      </c>
    </row>
    <row r="1355" spans="1:4" ht="15.95" customHeight="1" x14ac:dyDescent="0.25">
      <c r="A1355" s="4" t="s">
        <v>942</v>
      </c>
      <c r="B1355" s="4" t="s">
        <v>410</v>
      </c>
      <c r="C1355" s="5">
        <v>27039</v>
      </c>
      <c r="D1355" s="6">
        <v>7109.38</v>
      </c>
    </row>
    <row r="1356" spans="1:4" ht="15.95" customHeight="1" x14ac:dyDescent="0.25">
      <c r="A1356" s="4" t="s">
        <v>942</v>
      </c>
      <c r="B1356" s="4" t="s">
        <v>275</v>
      </c>
      <c r="C1356" s="5">
        <v>27041</v>
      </c>
      <c r="D1356" s="6">
        <v>8398.26</v>
      </c>
    </row>
    <row r="1357" spans="1:4" ht="15.95" customHeight="1" x14ac:dyDescent="0.25">
      <c r="A1357" s="4" t="s">
        <v>942</v>
      </c>
      <c r="B1357" s="4" t="s">
        <v>955</v>
      </c>
      <c r="C1357" s="5">
        <v>27043</v>
      </c>
      <c r="D1357" s="6">
        <v>8321.9699999999993</v>
      </c>
    </row>
    <row r="1358" spans="1:4" ht="15.95" customHeight="1" x14ac:dyDescent="0.25">
      <c r="A1358" s="4" t="s">
        <v>942</v>
      </c>
      <c r="B1358" s="4" t="s">
        <v>956</v>
      </c>
      <c r="C1358" s="5">
        <v>27045</v>
      </c>
      <c r="D1358" s="6">
        <v>7547.74</v>
      </c>
    </row>
    <row r="1359" spans="1:4" ht="15.95" customHeight="1" x14ac:dyDescent="0.25">
      <c r="A1359" s="4" t="s">
        <v>942</v>
      </c>
      <c r="B1359" s="4" t="s">
        <v>957</v>
      </c>
      <c r="C1359" s="5">
        <v>27047</v>
      </c>
      <c r="D1359" s="6">
        <v>8087.77</v>
      </c>
    </row>
    <row r="1360" spans="1:4" ht="15.95" customHeight="1" x14ac:dyDescent="0.25">
      <c r="A1360" s="4" t="s">
        <v>942</v>
      </c>
      <c r="B1360" s="4" t="s">
        <v>958</v>
      </c>
      <c r="C1360" s="5">
        <v>27049</v>
      </c>
      <c r="D1360" s="6">
        <v>8385.6</v>
      </c>
    </row>
    <row r="1361" spans="1:4" ht="15.95" customHeight="1" x14ac:dyDescent="0.25">
      <c r="A1361" s="4" t="s">
        <v>942</v>
      </c>
      <c r="B1361" s="4" t="s">
        <v>147</v>
      </c>
      <c r="C1361" s="5">
        <v>27051</v>
      </c>
      <c r="D1361" s="6">
        <v>10698.27</v>
      </c>
    </row>
    <row r="1362" spans="1:4" ht="15.95" customHeight="1" x14ac:dyDescent="0.25">
      <c r="A1362" s="4" t="s">
        <v>942</v>
      </c>
      <c r="B1362" s="4" t="s">
        <v>959</v>
      </c>
      <c r="C1362" s="5">
        <v>27053</v>
      </c>
      <c r="D1362" s="6">
        <v>9153.31</v>
      </c>
    </row>
    <row r="1363" spans="1:4" ht="15.95" customHeight="1" x14ac:dyDescent="0.25">
      <c r="A1363" s="4" t="s">
        <v>942</v>
      </c>
      <c r="B1363" s="4" t="s">
        <v>92</v>
      </c>
      <c r="C1363" s="5">
        <v>27055</v>
      </c>
      <c r="D1363" s="6">
        <v>7376.43</v>
      </c>
    </row>
    <row r="1364" spans="1:4" ht="15.95" customHeight="1" x14ac:dyDescent="0.25">
      <c r="A1364" s="4" t="s">
        <v>942</v>
      </c>
      <c r="B1364" s="4" t="s">
        <v>960</v>
      </c>
      <c r="C1364" s="5">
        <v>27057</v>
      </c>
      <c r="D1364" s="6">
        <v>7564.53</v>
      </c>
    </row>
    <row r="1365" spans="1:4" ht="15.95" customHeight="1" x14ac:dyDescent="0.25">
      <c r="A1365" s="4" t="s">
        <v>942</v>
      </c>
      <c r="B1365" s="4" t="s">
        <v>961</v>
      </c>
      <c r="C1365" s="5">
        <v>27059</v>
      </c>
      <c r="D1365" s="6">
        <v>8531.9500000000007</v>
      </c>
    </row>
    <row r="1366" spans="1:4" ht="15.95" customHeight="1" x14ac:dyDescent="0.25">
      <c r="A1366" s="4" t="s">
        <v>942</v>
      </c>
      <c r="B1366" s="4" t="s">
        <v>962</v>
      </c>
      <c r="C1366" s="5">
        <v>27061</v>
      </c>
      <c r="D1366" s="6">
        <v>7420.46</v>
      </c>
    </row>
    <row r="1367" spans="1:4" ht="15.95" customHeight="1" x14ac:dyDescent="0.25">
      <c r="A1367" s="4" t="s">
        <v>942</v>
      </c>
      <c r="B1367" s="4" t="s">
        <v>93</v>
      </c>
      <c r="C1367" s="5">
        <v>27063</v>
      </c>
      <c r="D1367" s="6">
        <v>8355.34</v>
      </c>
    </row>
    <row r="1368" spans="1:4" ht="15.95" customHeight="1" x14ac:dyDescent="0.25">
      <c r="A1368" s="4" t="s">
        <v>942</v>
      </c>
      <c r="B1368" s="4" t="s">
        <v>963</v>
      </c>
      <c r="C1368" s="5">
        <v>27065</v>
      </c>
      <c r="D1368" s="6">
        <v>8081.69</v>
      </c>
    </row>
    <row r="1369" spans="1:4" ht="15.95" customHeight="1" x14ac:dyDescent="0.25">
      <c r="A1369" s="4" t="s">
        <v>942</v>
      </c>
      <c r="B1369" s="4" t="s">
        <v>964</v>
      </c>
      <c r="C1369" s="5">
        <v>27067</v>
      </c>
      <c r="D1369" s="6">
        <v>7675.62</v>
      </c>
    </row>
    <row r="1370" spans="1:4" ht="15.95" customHeight="1" x14ac:dyDescent="0.25">
      <c r="A1370" s="4" t="s">
        <v>942</v>
      </c>
      <c r="B1370" s="4" t="s">
        <v>965</v>
      </c>
      <c r="C1370" s="5">
        <v>27069</v>
      </c>
      <c r="D1370" s="6">
        <v>9054.07</v>
      </c>
    </row>
    <row r="1371" spans="1:4" ht="15.95" customHeight="1" x14ac:dyDescent="0.25">
      <c r="A1371" s="4" t="s">
        <v>942</v>
      </c>
      <c r="B1371" s="4" t="s">
        <v>966</v>
      </c>
      <c r="C1371" s="5">
        <v>27071</v>
      </c>
      <c r="D1371" s="6">
        <v>8178.07</v>
      </c>
    </row>
    <row r="1372" spans="1:4" ht="15.95" customHeight="1" x14ac:dyDescent="0.25">
      <c r="A1372" s="4" t="s">
        <v>942</v>
      </c>
      <c r="B1372" s="4" t="s">
        <v>967</v>
      </c>
      <c r="C1372" s="5">
        <v>27073</v>
      </c>
      <c r="D1372" s="6">
        <v>10694.34</v>
      </c>
    </row>
    <row r="1373" spans="1:4" ht="15.95" customHeight="1" x14ac:dyDescent="0.25">
      <c r="A1373" s="4" t="s">
        <v>942</v>
      </c>
      <c r="B1373" s="4" t="s">
        <v>216</v>
      </c>
      <c r="C1373" s="5">
        <v>27075</v>
      </c>
      <c r="D1373" s="6">
        <v>8206.15</v>
      </c>
    </row>
    <row r="1374" spans="1:4" ht="15.95" customHeight="1" x14ac:dyDescent="0.25">
      <c r="A1374" s="4" t="s">
        <v>942</v>
      </c>
      <c r="B1374" s="4" t="s">
        <v>968</v>
      </c>
      <c r="C1374" s="5">
        <v>27077</v>
      </c>
      <c r="D1374" s="6">
        <v>9977.43</v>
      </c>
    </row>
    <row r="1375" spans="1:4" ht="15.95" customHeight="1" x14ac:dyDescent="0.25">
      <c r="A1375" s="4" t="s">
        <v>942</v>
      </c>
      <c r="B1375" s="4" t="s">
        <v>969</v>
      </c>
      <c r="C1375" s="5">
        <v>27079</v>
      </c>
      <c r="D1375" s="6">
        <v>7811.32</v>
      </c>
    </row>
    <row r="1376" spans="1:4" ht="15.95" customHeight="1" x14ac:dyDescent="0.25">
      <c r="A1376" s="4" t="s">
        <v>942</v>
      </c>
      <c r="B1376" s="4" t="s">
        <v>155</v>
      </c>
      <c r="C1376" s="5">
        <v>27081</v>
      </c>
      <c r="D1376" s="6">
        <v>8830.48</v>
      </c>
    </row>
    <row r="1377" spans="1:4" ht="15.95" customHeight="1" x14ac:dyDescent="0.25">
      <c r="A1377" s="4" t="s">
        <v>942</v>
      </c>
      <c r="B1377" s="4" t="s">
        <v>522</v>
      </c>
      <c r="C1377" s="5">
        <v>27083</v>
      </c>
      <c r="D1377" s="6">
        <v>7752.33</v>
      </c>
    </row>
    <row r="1378" spans="1:4" ht="15.95" customHeight="1" x14ac:dyDescent="0.25">
      <c r="A1378" s="4" t="s">
        <v>942</v>
      </c>
      <c r="B1378" s="4" t="s">
        <v>970</v>
      </c>
      <c r="C1378" s="5">
        <v>27087</v>
      </c>
      <c r="D1378" s="6">
        <v>10215.299999999999</v>
      </c>
    </row>
    <row r="1379" spans="1:4" ht="15.95" customHeight="1" x14ac:dyDescent="0.25">
      <c r="A1379" s="4" t="s">
        <v>942</v>
      </c>
      <c r="B1379" s="4" t="s">
        <v>105</v>
      </c>
      <c r="C1379" s="5">
        <v>27089</v>
      </c>
      <c r="D1379" s="6">
        <v>9916.64</v>
      </c>
    </row>
    <row r="1380" spans="1:4" ht="15.95" customHeight="1" x14ac:dyDescent="0.25">
      <c r="A1380" s="4" t="s">
        <v>942</v>
      </c>
      <c r="B1380" s="4" t="s">
        <v>357</v>
      </c>
      <c r="C1380" s="5">
        <v>27091</v>
      </c>
      <c r="D1380" s="6">
        <v>8601</v>
      </c>
    </row>
    <row r="1381" spans="1:4" ht="15.95" customHeight="1" x14ac:dyDescent="0.25">
      <c r="A1381" s="4" t="s">
        <v>942</v>
      </c>
      <c r="B1381" s="4" t="s">
        <v>971</v>
      </c>
      <c r="C1381" s="5">
        <v>27085</v>
      </c>
      <c r="D1381" s="6">
        <v>7992.44</v>
      </c>
    </row>
    <row r="1382" spans="1:4" ht="15.95" customHeight="1" x14ac:dyDescent="0.25">
      <c r="A1382" s="4" t="s">
        <v>942</v>
      </c>
      <c r="B1382" s="4" t="s">
        <v>972</v>
      </c>
      <c r="C1382" s="5">
        <v>27093</v>
      </c>
      <c r="D1382" s="6">
        <v>8497.36</v>
      </c>
    </row>
    <row r="1383" spans="1:4" ht="15.95" customHeight="1" x14ac:dyDescent="0.25">
      <c r="A1383" s="4" t="s">
        <v>942</v>
      </c>
      <c r="B1383" s="4" t="s">
        <v>973</v>
      </c>
      <c r="C1383" s="5">
        <v>27095</v>
      </c>
      <c r="D1383" s="6">
        <v>8127.23</v>
      </c>
    </row>
    <row r="1384" spans="1:4" ht="15.95" customHeight="1" x14ac:dyDescent="0.25">
      <c r="A1384" s="4" t="s">
        <v>942</v>
      </c>
      <c r="B1384" s="4" t="s">
        <v>974</v>
      </c>
      <c r="C1384" s="5">
        <v>27097</v>
      </c>
      <c r="D1384" s="6">
        <v>7314.7</v>
      </c>
    </row>
    <row r="1385" spans="1:4" ht="15.95" customHeight="1" x14ac:dyDescent="0.25">
      <c r="A1385" s="4" t="s">
        <v>942</v>
      </c>
      <c r="B1385" s="4" t="s">
        <v>975</v>
      </c>
      <c r="C1385" s="5">
        <v>27099</v>
      </c>
      <c r="D1385" s="6">
        <v>8451.14</v>
      </c>
    </row>
    <row r="1386" spans="1:4" ht="15.95" customHeight="1" x14ac:dyDescent="0.25">
      <c r="A1386" s="4" t="s">
        <v>942</v>
      </c>
      <c r="B1386" s="4" t="s">
        <v>447</v>
      </c>
      <c r="C1386" s="5">
        <v>27101</v>
      </c>
      <c r="D1386" s="6">
        <v>9851.4</v>
      </c>
    </row>
    <row r="1387" spans="1:4" ht="15.95" customHeight="1" x14ac:dyDescent="0.25">
      <c r="A1387" s="4" t="s">
        <v>942</v>
      </c>
      <c r="B1387" s="4" t="s">
        <v>976</v>
      </c>
      <c r="C1387" s="5">
        <v>27103</v>
      </c>
      <c r="D1387" s="6">
        <v>8582.93</v>
      </c>
    </row>
    <row r="1388" spans="1:4" ht="15.95" customHeight="1" x14ac:dyDescent="0.25">
      <c r="A1388" s="4" t="s">
        <v>942</v>
      </c>
      <c r="B1388" s="4" t="s">
        <v>977</v>
      </c>
      <c r="C1388" s="5">
        <v>27105</v>
      </c>
      <c r="D1388" s="6">
        <v>7564.13</v>
      </c>
    </row>
    <row r="1389" spans="1:4" ht="15.95" customHeight="1" x14ac:dyDescent="0.25">
      <c r="A1389" s="4" t="s">
        <v>942</v>
      </c>
      <c r="B1389" s="4" t="s">
        <v>978</v>
      </c>
      <c r="C1389" s="5">
        <v>27107</v>
      </c>
      <c r="D1389" s="6">
        <v>7814.13</v>
      </c>
    </row>
    <row r="1390" spans="1:4" ht="15.95" customHeight="1" x14ac:dyDescent="0.25">
      <c r="A1390" s="4" t="s">
        <v>942</v>
      </c>
      <c r="B1390" s="4" t="s">
        <v>979</v>
      </c>
      <c r="C1390" s="5">
        <v>27109</v>
      </c>
      <c r="D1390" s="6">
        <v>7884.89</v>
      </c>
    </row>
    <row r="1391" spans="1:4" ht="15.95" customHeight="1" x14ac:dyDescent="0.25">
      <c r="A1391" s="4" t="s">
        <v>942</v>
      </c>
      <c r="B1391" s="4" t="s">
        <v>980</v>
      </c>
      <c r="C1391" s="5">
        <v>27111</v>
      </c>
      <c r="D1391" s="6">
        <v>8038.13</v>
      </c>
    </row>
    <row r="1392" spans="1:4" ht="15.95" customHeight="1" x14ac:dyDescent="0.25">
      <c r="A1392" s="4" t="s">
        <v>942</v>
      </c>
      <c r="B1392" s="4" t="s">
        <v>981</v>
      </c>
      <c r="C1392" s="5">
        <v>27113</v>
      </c>
      <c r="D1392" s="6">
        <v>7672.97</v>
      </c>
    </row>
    <row r="1393" spans="1:4" ht="15.95" customHeight="1" x14ac:dyDescent="0.25">
      <c r="A1393" s="4" t="s">
        <v>942</v>
      </c>
      <c r="B1393" s="4" t="s">
        <v>982</v>
      </c>
      <c r="C1393" s="5">
        <v>27115</v>
      </c>
      <c r="D1393" s="6">
        <v>8481.19</v>
      </c>
    </row>
    <row r="1394" spans="1:4" ht="15.95" customHeight="1" x14ac:dyDescent="0.25">
      <c r="A1394" s="4" t="s">
        <v>942</v>
      </c>
      <c r="B1394" s="4" t="s">
        <v>983</v>
      </c>
      <c r="C1394" s="5">
        <v>27117</v>
      </c>
      <c r="D1394" s="6">
        <v>9366.26</v>
      </c>
    </row>
    <row r="1395" spans="1:4" ht="15.95" customHeight="1" x14ac:dyDescent="0.25">
      <c r="A1395" s="4" t="s">
        <v>942</v>
      </c>
      <c r="B1395" s="4" t="s">
        <v>166</v>
      </c>
      <c r="C1395" s="5">
        <v>27119</v>
      </c>
      <c r="D1395" s="6">
        <v>8678.6</v>
      </c>
    </row>
    <row r="1396" spans="1:4" ht="15.95" customHeight="1" x14ac:dyDescent="0.25">
      <c r="A1396" s="4" t="s">
        <v>942</v>
      </c>
      <c r="B1396" s="4" t="s">
        <v>167</v>
      </c>
      <c r="C1396" s="5">
        <v>27121</v>
      </c>
      <c r="D1396" s="6">
        <v>9722.41</v>
      </c>
    </row>
    <row r="1397" spans="1:4" ht="15.95" customHeight="1" x14ac:dyDescent="0.25">
      <c r="A1397" s="4" t="s">
        <v>942</v>
      </c>
      <c r="B1397" s="4" t="s">
        <v>984</v>
      </c>
      <c r="C1397" s="5">
        <v>27123</v>
      </c>
      <c r="D1397" s="6">
        <v>8700.2000000000007</v>
      </c>
    </row>
    <row r="1398" spans="1:4" ht="15.95" customHeight="1" x14ac:dyDescent="0.25">
      <c r="A1398" s="4" t="s">
        <v>942</v>
      </c>
      <c r="B1398" s="4" t="s">
        <v>985</v>
      </c>
      <c r="C1398" s="5">
        <v>27125</v>
      </c>
      <c r="D1398" s="6">
        <v>5674.08</v>
      </c>
    </row>
    <row r="1399" spans="1:4" ht="15.95" customHeight="1" x14ac:dyDescent="0.25">
      <c r="A1399" s="4" t="s">
        <v>942</v>
      </c>
      <c r="B1399" s="4" t="s">
        <v>986</v>
      </c>
      <c r="C1399" s="5">
        <v>27127</v>
      </c>
      <c r="D1399" s="6">
        <v>10480.77</v>
      </c>
    </row>
    <row r="1400" spans="1:4" ht="15.95" customHeight="1" x14ac:dyDescent="0.25">
      <c r="A1400" s="4" t="s">
        <v>942</v>
      </c>
      <c r="B1400" s="4" t="s">
        <v>987</v>
      </c>
      <c r="C1400" s="5">
        <v>27129</v>
      </c>
      <c r="D1400" s="6">
        <v>9190.9</v>
      </c>
    </row>
    <row r="1401" spans="1:4" ht="15.95" customHeight="1" x14ac:dyDescent="0.25">
      <c r="A1401" s="4" t="s">
        <v>942</v>
      </c>
      <c r="B1401" s="4" t="s">
        <v>717</v>
      </c>
      <c r="C1401" s="5">
        <v>27131</v>
      </c>
      <c r="D1401" s="6">
        <v>7958.33</v>
      </c>
    </row>
    <row r="1402" spans="1:4" ht="15.95" customHeight="1" x14ac:dyDescent="0.25">
      <c r="A1402" s="4" t="s">
        <v>942</v>
      </c>
      <c r="B1402" s="4" t="s">
        <v>988</v>
      </c>
      <c r="C1402" s="5">
        <v>27133</v>
      </c>
      <c r="D1402" s="6">
        <v>8538.8799999999992</v>
      </c>
    </row>
    <row r="1403" spans="1:4" ht="15.95" customHeight="1" x14ac:dyDescent="0.25">
      <c r="A1403" s="4" t="s">
        <v>942</v>
      </c>
      <c r="B1403" s="4" t="s">
        <v>989</v>
      </c>
      <c r="C1403" s="5">
        <v>27135</v>
      </c>
      <c r="D1403" s="6">
        <v>8430.2999999999993</v>
      </c>
    </row>
    <row r="1404" spans="1:4" ht="15.95" customHeight="1" x14ac:dyDescent="0.25">
      <c r="A1404" s="4" t="s">
        <v>942</v>
      </c>
      <c r="B1404" s="4" t="s">
        <v>171</v>
      </c>
      <c r="C1404" s="5">
        <v>27139</v>
      </c>
      <c r="D1404" s="6">
        <v>7999.68</v>
      </c>
    </row>
    <row r="1405" spans="1:4" ht="15.95" customHeight="1" x14ac:dyDescent="0.25">
      <c r="A1405" s="4" t="s">
        <v>942</v>
      </c>
      <c r="B1405" s="4" t="s">
        <v>990</v>
      </c>
      <c r="C1405" s="5">
        <v>27141</v>
      </c>
      <c r="D1405" s="6">
        <v>8846.89</v>
      </c>
    </row>
    <row r="1406" spans="1:4" ht="15.95" customHeight="1" x14ac:dyDescent="0.25">
      <c r="A1406" s="4" t="s">
        <v>942</v>
      </c>
      <c r="B1406" s="4" t="s">
        <v>991</v>
      </c>
      <c r="C1406" s="5">
        <v>27143</v>
      </c>
      <c r="D1406" s="6">
        <v>8672.77</v>
      </c>
    </row>
    <row r="1407" spans="1:4" ht="15.95" customHeight="1" x14ac:dyDescent="0.25">
      <c r="A1407" s="4" t="s">
        <v>942</v>
      </c>
      <c r="B1407" s="4" t="s">
        <v>992</v>
      </c>
      <c r="C1407" s="5">
        <v>27137</v>
      </c>
      <c r="D1407" s="6">
        <v>7821.52</v>
      </c>
    </row>
    <row r="1408" spans="1:4" ht="15.95" customHeight="1" x14ac:dyDescent="0.25">
      <c r="A1408" s="4" t="s">
        <v>942</v>
      </c>
      <c r="B1408" s="4" t="s">
        <v>993</v>
      </c>
      <c r="C1408" s="5">
        <v>27145</v>
      </c>
      <c r="D1408" s="6">
        <v>8188.9</v>
      </c>
    </row>
    <row r="1409" spans="1:4" ht="15.95" customHeight="1" x14ac:dyDescent="0.25">
      <c r="A1409" s="4" t="s">
        <v>942</v>
      </c>
      <c r="B1409" s="4" t="s">
        <v>994</v>
      </c>
      <c r="C1409" s="5">
        <v>27147</v>
      </c>
      <c r="D1409" s="6">
        <v>8229.33</v>
      </c>
    </row>
    <row r="1410" spans="1:4" ht="15.95" customHeight="1" x14ac:dyDescent="0.25">
      <c r="A1410" s="4" t="s">
        <v>942</v>
      </c>
      <c r="B1410" s="4" t="s">
        <v>727</v>
      </c>
      <c r="C1410" s="5">
        <v>27149</v>
      </c>
      <c r="D1410" s="6">
        <v>9988.9599999999991</v>
      </c>
    </row>
    <row r="1411" spans="1:4" ht="15.95" customHeight="1" x14ac:dyDescent="0.25">
      <c r="A1411" s="4" t="s">
        <v>942</v>
      </c>
      <c r="B1411" s="4" t="s">
        <v>995</v>
      </c>
      <c r="C1411" s="5">
        <v>27151</v>
      </c>
      <c r="D1411" s="6">
        <v>8565.7199999999993</v>
      </c>
    </row>
    <row r="1412" spans="1:4" ht="15.95" customHeight="1" x14ac:dyDescent="0.25">
      <c r="A1412" s="4" t="s">
        <v>942</v>
      </c>
      <c r="B1412" s="4" t="s">
        <v>788</v>
      </c>
      <c r="C1412" s="5">
        <v>27153</v>
      </c>
      <c r="D1412" s="6">
        <v>8875.0300000000007</v>
      </c>
    </row>
    <row r="1413" spans="1:4" ht="15.95" customHeight="1" x14ac:dyDescent="0.25">
      <c r="A1413" s="4" t="s">
        <v>942</v>
      </c>
      <c r="B1413" s="4" t="s">
        <v>996</v>
      </c>
      <c r="C1413" s="5">
        <v>27155</v>
      </c>
      <c r="D1413" s="6">
        <v>8148.46</v>
      </c>
    </row>
    <row r="1414" spans="1:4" ht="15.95" customHeight="1" x14ac:dyDescent="0.25">
      <c r="A1414" s="4" t="s">
        <v>942</v>
      </c>
      <c r="B1414" s="4" t="s">
        <v>997</v>
      </c>
      <c r="C1414" s="5">
        <v>27157</v>
      </c>
      <c r="D1414" s="6">
        <v>7146.34</v>
      </c>
    </row>
    <row r="1415" spans="1:4" ht="15.95" customHeight="1" x14ac:dyDescent="0.25">
      <c r="A1415" s="4" t="s">
        <v>942</v>
      </c>
      <c r="B1415" s="4" t="s">
        <v>998</v>
      </c>
      <c r="C1415" s="5">
        <v>27159</v>
      </c>
      <c r="D1415" s="6">
        <v>8322.43</v>
      </c>
    </row>
    <row r="1416" spans="1:4" ht="15.95" customHeight="1" x14ac:dyDescent="0.25">
      <c r="A1416" s="4" t="s">
        <v>942</v>
      </c>
      <c r="B1416" s="4" t="s">
        <v>999</v>
      </c>
      <c r="C1416" s="5">
        <v>27161</v>
      </c>
      <c r="D1416" s="6">
        <v>7724.55</v>
      </c>
    </row>
    <row r="1417" spans="1:4" ht="15.95" customHeight="1" x14ac:dyDescent="0.25">
      <c r="A1417" s="4" t="s">
        <v>942</v>
      </c>
      <c r="B1417" s="4" t="s">
        <v>122</v>
      </c>
      <c r="C1417" s="5">
        <v>27163</v>
      </c>
      <c r="D1417" s="6">
        <v>7982.16</v>
      </c>
    </row>
    <row r="1418" spans="1:4" ht="15.95" customHeight="1" x14ac:dyDescent="0.25">
      <c r="A1418" s="4" t="s">
        <v>942</v>
      </c>
      <c r="B1418" s="4" t="s">
        <v>1000</v>
      </c>
      <c r="C1418" s="5">
        <v>27165</v>
      </c>
      <c r="D1418" s="6">
        <v>8742.44</v>
      </c>
    </row>
    <row r="1419" spans="1:4" ht="15.95" customHeight="1" x14ac:dyDescent="0.25">
      <c r="A1419" s="4" t="s">
        <v>942</v>
      </c>
      <c r="B1419" s="4" t="s">
        <v>1001</v>
      </c>
      <c r="C1419" s="5">
        <v>27167</v>
      </c>
      <c r="D1419" s="6">
        <v>7336.16</v>
      </c>
    </row>
    <row r="1420" spans="1:4" ht="15.95" customHeight="1" x14ac:dyDescent="0.25">
      <c r="A1420" s="4" t="s">
        <v>942</v>
      </c>
      <c r="B1420" s="4" t="s">
        <v>1002</v>
      </c>
      <c r="C1420" s="5">
        <v>27169</v>
      </c>
      <c r="D1420" s="6">
        <v>7879.94</v>
      </c>
    </row>
    <row r="1421" spans="1:4" ht="15.95" customHeight="1" x14ac:dyDescent="0.25">
      <c r="A1421" s="4" t="s">
        <v>942</v>
      </c>
      <c r="B1421" s="4" t="s">
        <v>543</v>
      </c>
      <c r="C1421" s="5">
        <v>27171</v>
      </c>
      <c r="D1421" s="6">
        <v>8431.7800000000007</v>
      </c>
    </row>
    <row r="1422" spans="1:4" ht="15.95" customHeight="1" x14ac:dyDescent="0.25">
      <c r="A1422" s="4" t="s">
        <v>942</v>
      </c>
      <c r="B1422" s="4" t="s">
        <v>1003</v>
      </c>
      <c r="C1422" s="5">
        <v>27173</v>
      </c>
      <c r="D1422" s="6">
        <v>9668.02</v>
      </c>
    </row>
    <row r="1423" spans="1:4" ht="15.95" customHeight="1" x14ac:dyDescent="0.25">
      <c r="A1423" s="4" t="s">
        <v>1004</v>
      </c>
      <c r="B1423" s="4" t="s">
        <v>31</v>
      </c>
      <c r="C1423" s="5" t="s">
        <v>29</v>
      </c>
      <c r="D1423" s="6">
        <v>8844.09</v>
      </c>
    </row>
    <row r="1424" spans="1:4" ht="15.95" customHeight="1" x14ac:dyDescent="0.25">
      <c r="A1424" s="4" t="s">
        <v>1004</v>
      </c>
      <c r="B1424" s="4" t="s">
        <v>492</v>
      </c>
      <c r="C1424" s="5">
        <v>29001</v>
      </c>
      <c r="D1424" s="6">
        <v>8982.7099999999991</v>
      </c>
    </row>
    <row r="1425" spans="1:4" ht="15.95" customHeight="1" x14ac:dyDescent="0.25">
      <c r="A1425" s="4" t="s">
        <v>1004</v>
      </c>
      <c r="B1425" s="4" t="s">
        <v>1005</v>
      </c>
      <c r="C1425" s="5">
        <v>29003</v>
      </c>
      <c r="D1425" s="6">
        <v>9642.6299999999992</v>
      </c>
    </row>
    <row r="1426" spans="1:4" ht="15.95" customHeight="1" x14ac:dyDescent="0.25">
      <c r="A1426" s="4" t="s">
        <v>1004</v>
      </c>
      <c r="B1426" s="4" t="s">
        <v>670</v>
      </c>
      <c r="C1426" s="5">
        <v>29005</v>
      </c>
      <c r="D1426" s="6">
        <v>9596.89</v>
      </c>
    </row>
    <row r="1427" spans="1:4" ht="15.95" customHeight="1" x14ac:dyDescent="0.25">
      <c r="A1427" s="4" t="s">
        <v>1004</v>
      </c>
      <c r="B1427" s="4" t="s">
        <v>1006</v>
      </c>
      <c r="C1427" s="5">
        <v>29007</v>
      </c>
      <c r="D1427" s="6">
        <v>8086.23</v>
      </c>
    </row>
    <row r="1428" spans="1:4" ht="15.95" customHeight="1" x14ac:dyDescent="0.25">
      <c r="A1428" s="4" t="s">
        <v>1004</v>
      </c>
      <c r="B1428" s="4" t="s">
        <v>887</v>
      </c>
      <c r="C1428" s="5">
        <v>29009</v>
      </c>
      <c r="D1428" s="6">
        <v>7644.51</v>
      </c>
    </row>
    <row r="1429" spans="1:4" ht="15.95" customHeight="1" x14ac:dyDescent="0.25">
      <c r="A1429" s="4" t="s">
        <v>1004</v>
      </c>
      <c r="B1429" s="4" t="s">
        <v>672</v>
      </c>
      <c r="C1429" s="5">
        <v>29011</v>
      </c>
      <c r="D1429" s="6">
        <v>9049.9</v>
      </c>
    </row>
    <row r="1430" spans="1:4" ht="15.95" customHeight="1" x14ac:dyDescent="0.25">
      <c r="A1430" s="4" t="s">
        <v>1004</v>
      </c>
      <c r="B1430" s="4" t="s">
        <v>1007</v>
      </c>
      <c r="C1430" s="5">
        <v>29013</v>
      </c>
      <c r="D1430" s="6">
        <v>8399.93</v>
      </c>
    </row>
    <row r="1431" spans="1:4" ht="15.95" customHeight="1" x14ac:dyDescent="0.25">
      <c r="A1431" s="4" t="s">
        <v>1004</v>
      </c>
      <c r="B1431" s="4" t="s">
        <v>129</v>
      </c>
      <c r="C1431" s="5">
        <v>29015</v>
      </c>
      <c r="D1431" s="6">
        <v>7624.39</v>
      </c>
    </row>
    <row r="1432" spans="1:4" ht="15.95" customHeight="1" x14ac:dyDescent="0.25">
      <c r="A1432" s="4" t="s">
        <v>1004</v>
      </c>
      <c r="B1432" s="4" t="s">
        <v>1008</v>
      </c>
      <c r="C1432" s="5">
        <v>29017</v>
      </c>
      <c r="D1432" s="6">
        <v>7427.83</v>
      </c>
    </row>
    <row r="1433" spans="1:4" ht="15.95" customHeight="1" x14ac:dyDescent="0.25">
      <c r="A1433" s="4" t="s">
        <v>1004</v>
      </c>
      <c r="B1433" s="4" t="s">
        <v>130</v>
      </c>
      <c r="C1433" s="5">
        <v>29019</v>
      </c>
      <c r="D1433" s="6">
        <v>7773.34</v>
      </c>
    </row>
    <row r="1434" spans="1:4" ht="15.95" customHeight="1" x14ac:dyDescent="0.25">
      <c r="A1434" s="4" t="s">
        <v>1004</v>
      </c>
      <c r="B1434" s="4" t="s">
        <v>498</v>
      </c>
      <c r="C1434" s="5">
        <v>29021</v>
      </c>
      <c r="D1434" s="6">
        <v>9844.09</v>
      </c>
    </row>
    <row r="1435" spans="1:4" ht="15.95" customHeight="1" x14ac:dyDescent="0.25">
      <c r="A1435" s="4" t="s">
        <v>1004</v>
      </c>
      <c r="B1435" s="4" t="s">
        <v>64</v>
      </c>
      <c r="C1435" s="5">
        <v>29023</v>
      </c>
      <c r="D1435" s="6">
        <v>8433.85</v>
      </c>
    </row>
    <row r="1436" spans="1:4" ht="15.95" customHeight="1" x14ac:dyDescent="0.25">
      <c r="A1436" s="4" t="s">
        <v>1004</v>
      </c>
      <c r="B1436" s="4" t="s">
        <v>747</v>
      </c>
      <c r="C1436" s="5">
        <v>29025</v>
      </c>
      <c r="D1436" s="6">
        <v>7876.4</v>
      </c>
    </row>
    <row r="1437" spans="1:4" ht="15.95" customHeight="1" x14ac:dyDescent="0.25">
      <c r="A1437" s="4" t="s">
        <v>1004</v>
      </c>
      <c r="B1437" s="4" t="s">
        <v>1009</v>
      </c>
      <c r="C1437" s="5">
        <v>29027</v>
      </c>
      <c r="D1437" s="6">
        <v>7742.64</v>
      </c>
    </row>
    <row r="1438" spans="1:4" ht="15.95" customHeight="1" x14ac:dyDescent="0.25">
      <c r="A1438" s="4" t="s">
        <v>1004</v>
      </c>
      <c r="B1438" s="4" t="s">
        <v>393</v>
      </c>
      <c r="C1438" s="5">
        <v>29029</v>
      </c>
      <c r="D1438" s="6">
        <v>7615.09</v>
      </c>
    </row>
    <row r="1439" spans="1:4" ht="15.95" customHeight="1" x14ac:dyDescent="0.25">
      <c r="A1439" s="4" t="s">
        <v>1004</v>
      </c>
      <c r="B1439" s="4" t="s">
        <v>1010</v>
      </c>
      <c r="C1439" s="5">
        <v>29031</v>
      </c>
      <c r="D1439" s="6">
        <v>7753.16</v>
      </c>
    </row>
    <row r="1440" spans="1:4" ht="15.95" customHeight="1" x14ac:dyDescent="0.25">
      <c r="A1440" s="4" t="s">
        <v>1004</v>
      </c>
      <c r="B1440" s="4" t="s">
        <v>132</v>
      </c>
      <c r="C1440" s="5">
        <v>29033</v>
      </c>
      <c r="D1440" s="6">
        <v>9268.7800000000007</v>
      </c>
    </row>
    <row r="1441" spans="1:4" ht="15.95" customHeight="1" x14ac:dyDescent="0.25">
      <c r="A1441" s="4" t="s">
        <v>1004</v>
      </c>
      <c r="B1441" s="4" t="s">
        <v>751</v>
      </c>
      <c r="C1441" s="5">
        <v>29035</v>
      </c>
      <c r="D1441" s="6">
        <v>7279.78</v>
      </c>
    </row>
    <row r="1442" spans="1:4" ht="15.95" customHeight="1" x14ac:dyDescent="0.25">
      <c r="A1442" s="4" t="s">
        <v>1004</v>
      </c>
      <c r="B1442" s="4" t="s">
        <v>500</v>
      </c>
      <c r="C1442" s="5">
        <v>29037</v>
      </c>
      <c r="D1442" s="6">
        <v>8804.7999999999993</v>
      </c>
    </row>
    <row r="1443" spans="1:4" ht="15.95" customHeight="1" x14ac:dyDescent="0.25">
      <c r="A1443" s="4" t="s">
        <v>1004</v>
      </c>
      <c r="B1443" s="4" t="s">
        <v>501</v>
      </c>
      <c r="C1443" s="5">
        <v>29039</v>
      </c>
      <c r="D1443" s="6">
        <v>8033.21</v>
      </c>
    </row>
    <row r="1444" spans="1:4" ht="15.95" customHeight="1" x14ac:dyDescent="0.25">
      <c r="A1444" s="4" t="s">
        <v>1004</v>
      </c>
      <c r="B1444" s="4" t="s">
        <v>1011</v>
      </c>
      <c r="C1444" s="5">
        <v>29041</v>
      </c>
      <c r="D1444" s="6">
        <v>8061.33</v>
      </c>
    </row>
    <row r="1445" spans="1:4" ht="15.95" customHeight="1" x14ac:dyDescent="0.25">
      <c r="A1445" s="4" t="s">
        <v>1004</v>
      </c>
      <c r="B1445" s="4" t="s">
        <v>584</v>
      </c>
      <c r="C1445" s="5">
        <v>29043</v>
      </c>
      <c r="D1445" s="6">
        <v>7171.4</v>
      </c>
    </row>
    <row r="1446" spans="1:4" ht="15.95" customHeight="1" x14ac:dyDescent="0.25">
      <c r="A1446" s="4" t="s">
        <v>1004</v>
      </c>
      <c r="B1446" s="4" t="s">
        <v>134</v>
      </c>
      <c r="C1446" s="5">
        <v>29045</v>
      </c>
      <c r="D1446" s="6">
        <v>7724.21</v>
      </c>
    </row>
    <row r="1447" spans="1:4" ht="15.95" customHeight="1" x14ac:dyDescent="0.25">
      <c r="A1447" s="4" t="s">
        <v>1004</v>
      </c>
      <c r="B1447" s="4" t="s">
        <v>71</v>
      </c>
      <c r="C1447" s="5">
        <v>29047</v>
      </c>
      <c r="D1447" s="6">
        <v>8905.89</v>
      </c>
    </row>
    <row r="1448" spans="1:4" ht="15.95" customHeight="1" x14ac:dyDescent="0.25">
      <c r="A1448" s="4" t="s">
        <v>1004</v>
      </c>
      <c r="B1448" s="4" t="s">
        <v>504</v>
      </c>
      <c r="C1448" s="5">
        <v>29049</v>
      </c>
      <c r="D1448" s="6">
        <v>8595.8799999999992</v>
      </c>
    </row>
    <row r="1449" spans="1:4" ht="15.95" customHeight="1" x14ac:dyDescent="0.25">
      <c r="A1449" s="4" t="s">
        <v>1004</v>
      </c>
      <c r="B1449" s="4" t="s">
        <v>1012</v>
      </c>
      <c r="C1449" s="5">
        <v>29051</v>
      </c>
      <c r="D1449" s="6">
        <v>7709.62</v>
      </c>
    </row>
    <row r="1450" spans="1:4" ht="15.95" customHeight="1" x14ac:dyDescent="0.25">
      <c r="A1450" s="4" t="s">
        <v>1004</v>
      </c>
      <c r="B1450" s="4" t="s">
        <v>1013</v>
      </c>
      <c r="C1450" s="5">
        <v>29053</v>
      </c>
      <c r="D1450" s="6">
        <v>7444.68</v>
      </c>
    </row>
    <row r="1451" spans="1:4" ht="15.95" customHeight="1" x14ac:dyDescent="0.25">
      <c r="A1451" s="4" t="s">
        <v>1004</v>
      </c>
      <c r="B1451" s="4" t="s">
        <v>139</v>
      </c>
      <c r="C1451" s="5">
        <v>29055</v>
      </c>
      <c r="D1451" s="6">
        <v>7458.34</v>
      </c>
    </row>
    <row r="1452" spans="1:4" ht="15.95" customHeight="1" x14ac:dyDescent="0.25">
      <c r="A1452" s="4" t="s">
        <v>1004</v>
      </c>
      <c r="B1452" s="4" t="s">
        <v>407</v>
      </c>
      <c r="C1452" s="5">
        <v>29057</v>
      </c>
      <c r="D1452" s="6">
        <v>7924.39</v>
      </c>
    </row>
    <row r="1453" spans="1:4" ht="15.95" customHeight="1" x14ac:dyDescent="0.25">
      <c r="A1453" s="4" t="s">
        <v>1004</v>
      </c>
      <c r="B1453" s="4" t="s">
        <v>81</v>
      </c>
      <c r="C1453" s="5">
        <v>29059</v>
      </c>
      <c r="D1453" s="6">
        <v>7644.56</v>
      </c>
    </row>
    <row r="1454" spans="1:4" ht="15.95" customHeight="1" x14ac:dyDescent="0.25">
      <c r="A1454" s="4" t="s">
        <v>1004</v>
      </c>
      <c r="B1454" s="4" t="s">
        <v>632</v>
      </c>
      <c r="C1454" s="5">
        <v>29061</v>
      </c>
      <c r="D1454" s="6">
        <v>9389.23</v>
      </c>
    </row>
    <row r="1455" spans="1:4" ht="15.95" customHeight="1" x14ac:dyDescent="0.25">
      <c r="A1455" s="4" t="s">
        <v>1004</v>
      </c>
      <c r="B1455" s="4" t="s">
        <v>82</v>
      </c>
      <c r="C1455" s="5">
        <v>29063</v>
      </c>
      <c r="D1455" s="6">
        <v>8466.43</v>
      </c>
    </row>
    <row r="1456" spans="1:4" ht="15.95" customHeight="1" x14ac:dyDescent="0.25">
      <c r="A1456" s="4" t="s">
        <v>1004</v>
      </c>
      <c r="B1456" s="4" t="s">
        <v>1014</v>
      </c>
      <c r="C1456" s="5">
        <v>29065</v>
      </c>
      <c r="D1456" s="6">
        <v>8529.19</v>
      </c>
    </row>
    <row r="1457" spans="1:4" ht="15.95" customHeight="1" x14ac:dyDescent="0.25">
      <c r="A1457" s="4" t="s">
        <v>1004</v>
      </c>
      <c r="B1457" s="4" t="s">
        <v>275</v>
      </c>
      <c r="C1457" s="5">
        <v>29067</v>
      </c>
      <c r="D1457" s="6">
        <v>6897.76</v>
      </c>
    </row>
    <row r="1458" spans="1:4" ht="15.95" customHeight="1" x14ac:dyDescent="0.25">
      <c r="A1458" s="4" t="s">
        <v>1004</v>
      </c>
      <c r="B1458" s="4" t="s">
        <v>1015</v>
      </c>
      <c r="C1458" s="5">
        <v>29069</v>
      </c>
      <c r="D1458" s="6">
        <v>9047.92</v>
      </c>
    </row>
    <row r="1459" spans="1:4" ht="15.95" customHeight="1" x14ac:dyDescent="0.25">
      <c r="A1459" s="4" t="s">
        <v>1004</v>
      </c>
      <c r="B1459" s="4" t="s">
        <v>87</v>
      </c>
      <c r="C1459" s="5">
        <v>29071</v>
      </c>
      <c r="D1459" s="6">
        <v>8741.2099999999991</v>
      </c>
    </row>
    <row r="1460" spans="1:4" ht="15.95" customHeight="1" x14ac:dyDescent="0.25">
      <c r="A1460" s="4" t="s">
        <v>1004</v>
      </c>
      <c r="B1460" s="4" t="s">
        <v>1016</v>
      </c>
      <c r="C1460" s="5">
        <v>29073</v>
      </c>
      <c r="D1460" s="6">
        <v>8370.91</v>
      </c>
    </row>
    <row r="1461" spans="1:4" ht="15.95" customHeight="1" x14ac:dyDescent="0.25">
      <c r="A1461" s="4" t="s">
        <v>1004</v>
      </c>
      <c r="B1461" s="4" t="s">
        <v>1017</v>
      </c>
      <c r="C1461" s="5">
        <v>29075</v>
      </c>
      <c r="D1461" s="6">
        <v>10745.06</v>
      </c>
    </row>
    <row r="1462" spans="1:4" ht="15.95" customHeight="1" x14ac:dyDescent="0.25">
      <c r="A1462" s="4" t="s">
        <v>1004</v>
      </c>
      <c r="B1462" s="4" t="s">
        <v>89</v>
      </c>
      <c r="C1462" s="5">
        <v>29077</v>
      </c>
      <c r="D1462" s="6">
        <v>8014.45</v>
      </c>
    </row>
    <row r="1463" spans="1:4" ht="15.95" customHeight="1" x14ac:dyDescent="0.25">
      <c r="A1463" s="4" t="s">
        <v>1004</v>
      </c>
      <c r="B1463" s="4" t="s">
        <v>511</v>
      </c>
      <c r="C1463" s="5">
        <v>29079</v>
      </c>
      <c r="D1463" s="6">
        <v>9305.83</v>
      </c>
    </row>
    <row r="1464" spans="1:4" ht="15.95" customHeight="1" x14ac:dyDescent="0.25">
      <c r="A1464" s="4" t="s">
        <v>1004</v>
      </c>
      <c r="B1464" s="4" t="s">
        <v>514</v>
      </c>
      <c r="C1464" s="5">
        <v>29081</v>
      </c>
      <c r="D1464" s="6">
        <v>9891.06</v>
      </c>
    </row>
    <row r="1465" spans="1:4" ht="15.95" customHeight="1" x14ac:dyDescent="0.25">
      <c r="A1465" s="4" t="s">
        <v>1004</v>
      </c>
      <c r="B1465" s="4" t="s">
        <v>91</v>
      </c>
      <c r="C1465" s="5">
        <v>29083</v>
      </c>
      <c r="D1465" s="6">
        <v>9074.5300000000007</v>
      </c>
    </row>
    <row r="1466" spans="1:4" ht="15.95" customHeight="1" x14ac:dyDescent="0.25">
      <c r="A1466" s="4" t="s">
        <v>1004</v>
      </c>
      <c r="B1466" s="4" t="s">
        <v>1018</v>
      </c>
      <c r="C1466" s="5">
        <v>29085</v>
      </c>
      <c r="D1466" s="6">
        <v>7130.3</v>
      </c>
    </row>
    <row r="1467" spans="1:4" ht="15.95" customHeight="1" x14ac:dyDescent="0.25">
      <c r="A1467" s="4" t="s">
        <v>1004</v>
      </c>
      <c r="B1467" s="4" t="s">
        <v>1019</v>
      </c>
      <c r="C1467" s="5">
        <v>29087</v>
      </c>
      <c r="D1467" s="6">
        <v>8376.5300000000007</v>
      </c>
    </row>
    <row r="1468" spans="1:4" ht="15.95" customHeight="1" x14ac:dyDescent="0.25">
      <c r="A1468" s="4" t="s">
        <v>1004</v>
      </c>
      <c r="B1468" s="4" t="s">
        <v>150</v>
      </c>
      <c r="C1468" s="5">
        <v>29089</v>
      </c>
      <c r="D1468" s="6">
        <v>7796.97</v>
      </c>
    </row>
    <row r="1469" spans="1:4" ht="15.95" customHeight="1" x14ac:dyDescent="0.25">
      <c r="A1469" s="4" t="s">
        <v>1004</v>
      </c>
      <c r="B1469" s="4" t="s">
        <v>1020</v>
      </c>
      <c r="C1469" s="5">
        <v>29091</v>
      </c>
      <c r="D1469" s="6">
        <v>7586.51</v>
      </c>
    </row>
    <row r="1470" spans="1:4" ht="15.95" customHeight="1" x14ac:dyDescent="0.25">
      <c r="A1470" s="4" t="s">
        <v>1004</v>
      </c>
      <c r="B1470" s="4" t="s">
        <v>906</v>
      </c>
      <c r="C1470" s="5">
        <v>29093</v>
      </c>
      <c r="D1470" s="6">
        <v>9751.02</v>
      </c>
    </row>
    <row r="1471" spans="1:4" ht="15.95" customHeight="1" x14ac:dyDescent="0.25">
      <c r="A1471" s="4" t="s">
        <v>1004</v>
      </c>
      <c r="B1471" s="4" t="s">
        <v>93</v>
      </c>
      <c r="C1471" s="5">
        <v>29095</v>
      </c>
      <c r="D1471" s="6">
        <v>9585.4599999999991</v>
      </c>
    </row>
    <row r="1472" spans="1:4" ht="15.95" customHeight="1" x14ac:dyDescent="0.25">
      <c r="A1472" s="4" t="s">
        <v>1004</v>
      </c>
      <c r="B1472" s="4" t="s">
        <v>435</v>
      </c>
      <c r="C1472" s="5">
        <v>29097</v>
      </c>
      <c r="D1472" s="6">
        <v>8549.1</v>
      </c>
    </row>
    <row r="1473" spans="1:4" ht="15.95" customHeight="1" x14ac:dyDescent="0.25">
      <c r="A1473" s="4" t="s">
        <v>1004</v>
      </c>
      <c r="B1473" s="4" t="s">
        <v>94</v>
      </c>
      <c r="C1473" s="5">
        <v>29099</v>
      </c>
      <c r="D1473" s="6">
        <v>9450.56</v>
      </c>
    </row>
    <row r="1474" spans="1:4" ht="15.95" customHeight="1" x14ac:dyDescent="0.25">
      <c r="A1474" s="4" t="s">
        <v>1004</v>
      </c>
      <c r="B1474" s="4" t="s">
        <v>153</v>
      </c>
      <c r="C1474" s="5">
        <v>29101</v>
      </c>
      <c r="D1474" s="6">
        <v>8693.1299999999992</v>
      </c>
    </row>
    <row r="1475" spans="1:4" ht="15.95" customHeight="1" x14ac:dyDescent="0.25">
      <c r="A1475" s="4" t="s">
        <v>1004</v>
      </c>
      <c r="B1475" s="4" t="s">
        <v>600</v>
      </c>
      <c r="C1475" s="5">
        <v>29103</v>
      </c>
      <c r="D1475" s="6">
        <v>8560.65</v>
      </c>
    </row>
    <row r="1476" spans="1:4" ht="15.95" customHeight="1" x14ac:dyDescent="0.25">
      <c r="A1476" s="4" t="s">
        <v>1004</v>
      </c>
      <c r="B1476" s="4" t="s">
        <v>1021</v>
      </c>
      <c r="C1476" s="5">
        <v>29105</v>
      </c>
      <c r="D1476" s="6">
        <v>8232.5499999999993</v>
      </c>
    </row>
    <row r="1477" spans="1:4" ht="15.95" customHeight="1" x14ac:dyDescent="0.25">
      <c r="A1477" s="4" t="s">
        <v>1004</v>
      </c>
      <c r="B1477" s="4" t="s">
        <v>154</v>
      </c>
      <c r="C1477" s="5">
        <v>29107</v>
      </c>
      <c r="D1477" s="6">
        <v>8660.18</v>
      </c>
    </row>
    <row r="1478" spans="1:4" ht="15.95" customHeight="1" x14ac:dyDescent="0.25">
      <c r="A1478" s="4" t="s">
        <v>1004</v>
      </c>
      <c r="B1478" s="4" t="s">
        <v>97</v>
      </c>
      <c r="C1478" s="5">
        <v>29109</v>
      </c>
      <c r="D1478" s="6">
        <v>7547.8</v>
      </c>
    </row>
    <row r="1479" spans="1:4" ht="15.95" customHeight="1" x14ac:dyDescent="0.25">
      <c r="A1479" s="4" t="s">
        <v>1004</v>
      </c>
      <c r="B1479" s="4" t="s">
        <v>567</v>
      </c>
      <c r="C1479" s="5">
        <v>29111</v>
      </c>
      <c r="D1479" s="6">
        <v>8627.74</v>
      </c>
    </row>
    <row r="1480" spans="1:4" ht="15.95" customHeight="1" x14ac:dyDescent="0.25">
      <c r="A1480" s="4" t="s">
        <v>1004</v>
      </c>
      <c r="B1480" s="4" t="s">
        <v>155</v>
      </c>
      <c r="C1480" s="5">
        <v>29113</v>
      </c>
      <c r="D1480" s="6">
        <v>10280.620000000001</v>
      </c>
    </row>
    <row r="1481" spans="1:4" ht="15.95" customHeight="1" x14ac:dyDescent="0.25">
      <c r="A1481" s="4" t="s">
        <v>1004</v>
      </c>
      <c r="B1481" s="4" t="s">
        <v>519</v>
      </c>
      <c r="C1481" s="5">
        <v>29115</v>
      </c>
      <c r="D1481" s="6">
        <v>8829.0300000000007</v>
      </c>
    </row>
    <row r="1482" spans="1:4" ht="15.95" customHeight="1" x14ac:dyDescent="0.25">
      <c r="A1482" s="4" t="s">
        <v>1004</v>
      </c>
      <c r="B1482" s="4" t="s">
        <v>602</v>
      </c>
      <c r="C1482" s="5">
        <v>29117</v>
      </c>
      <c r="D1482" s="6">
        <v>10242.41</v>
      </c>
    </row>
    <row r="1483" spans="1:4" ht="15.95" customHeight="1" x14ac:dyDescent="0.25">
      <c r="A1483" s="4" t="s">
        <v>1004</v>
      </c>
      <c r="B1483" s="4" t="s">
        <v>101</v>
      </c>
      <c r="C1483" s="5">
        <v>29121</v>
      </c>
      <c r="D1483" s="6">
        <v>8511.24</v>
      </c>
    </row>
    <row r="1484" spans="1:4" ht="15.95" customHeight="1" x14ac:dyDescent="0.25">
      <c r="A1484" s="4" t="s">
        <v>1004</v>
      </c>
      <c r="B1484" s="4" t="s">
        <v>102</v>
      </c>
      <c r="C1484" s="5">
        <v>29123</v>
      </c>
      <c r="D1484" s="6">
        <v>8757.73</v>
      </c>
    </row>
    <row r="1485" spans="1:4" ht="15.95" customHeight="1" x14ac:dyDescent="0.25">
      <c r="A1485" s="4" t="s">
        <v>1004</v>
      </c>
      <c r="B1485" s="4" t="s">
        <v>1022</v>
      </c>
      <c r="C1485" s="5">
        <v>29125</v>
      </c>
      <c r="D1485" s="6">
        <v>8310.3700000000008</v>
      </c>
    </row>
    <row r="1486" spans="1:4" ht="15.95" customHeight="1" x14ac:dyDescent="0.25">
      <c r="A1486" s="4" t="s">
        <v>1004</v>
      </c>
      <c r="B1486" s="4" t="s">
        <v>104</v>
      </c>
      <c r="C1486" s="5">
        <v>29127</v>
      </c>
      <c r="D1486" s="6">
        <v>8761.4699999999993</v>
      </c>
    </row>
    <row r="1487" spans="1:4" ht="15.95" customHeight="1" x14ac:dyDescent="0.25">
      <c r="A1487" s="4" t="s">
        <v>1004</v>
      </c>
      <c r="B1487" s="4" t="s">
        <v>1023</v>
      </c>
      <c r="C1487" s="5">
        <v>29119</v>
      </c>
      <c r="D1487" s="6">
        <v>7846.29</v>
      </c>
    </row>
    <row r="1488" spans="1:4" ht="15.95" customHeight="1" x14ac:dyDescent="0.25">
      <c r="A1488" s="4" t="s">
        <v>1004</v>
      </c>
      <c r="B1488" s="4" t="s">
        <v>610</v>
      </c>
      <c r="C1488" s="5">
        <v>29129</v>
      </c>
      <c r="D1488" s="6">
        <v>7208.98</v>
      </c>
    </row>
    <row r="1489" spans="1:4" ht="15.95" customHeight="1" x14ac:dyDescent="0.25">
      <c r="A1489" s="4" t="s">
        <v>1004</v>
      </c>
      <c r="B1489" s="4" t="s">
        <v>159</v>
      </c>
      <c r="C1489" s="5">
        <v>29131</v>
      </c>
      <c r="D1489" s="6">
        <v>7775.75</v>
      </c>
    </row>
    <row r="1490" spans="1:4" ht="15.95" customHeight="1" x14ac:dyDescent="0.25">
      <c r="A1490" s="4" t="s">
        <v>1004</v>
      </c>
      <c r="B1490" s="4" t="s">
        <v>160</v>
      </c>
      <c r="C1490" s="5">
        <v>29133</v>
      </c>
      <c r="D1490" s="6">
        <v>8100.15</v>
      </c>
    </row>
    <row r="1491" spans="1:4" ht="15.95" customHeight="1" x14ac:dyDescent="0.25">
      <c r="A1491" s="4" t="s">
        <v>1004</v>
      </c>
      <c r="B1491" s="4" t="s">
        <v>1024</v>
      </c>
      <c r="C1491" s="5">
        <v>29135</v>
      </c>
      <c r="D1491" s="6">
        <v>6969.66</v>
      </c>
    </row>
    <row r="1492" spans="1:4" ht="15.95" customHeight="1" x14ac:dyDescent="0.25">
      <c r="A1492" s="4" t="s">
        <v>1004</v>
      </c>
      <c r="B1492" s="4" t="s">
        <v>107</v>
      </c>
      <c r="C1492" s="5">
        <v>29137</v>
      </c>
      <c r="D1492" s="6">
        <v>7749.85</v>
      </c>
    </row>
    <row r="1493" spans="1:4" ht="15.95" customHeight="1" x14ac:dyDescent="0.25">
      <c r="A1493" s="4" t="s">
        <v>1004</v>
      </c>
      <c r="B1493" s="4" t="s">
        <v>108</v>
      </c>
      <c r="C1493" s="5">
        <v>29139</v>
      </c>
      <c r="D1493" s="6">
        <v>8353.27</v>
      </c>
    </row>
    <row r="1494" spans="1:4" ht="15.95" customHeight="1" x14ac:dyDescent="0.25">
      <c r="A1494" s="4" t="s">
        <v>1004</v>
      </c>
      <c r="B1494" s="4" t="s">
        <v>109</v>
      </c>
      <c r="C1494" s="5">
        <v>29141</v>
      </c>
      <c r="D1494" s="6">
        <v>7509.54</v>
      </c>
    </row>
    <row r="1495" spans="1:4" ht="15.95" customHeight="1" x14ac:dyDescent="0.25">
      <c r="A1495" s="4" t="s">
        <v>1004</v>
      </c>
      <c r="B1495" s="4" t="s">
        <v>1025</v>
      </c>
      <c r="C1495" s="5">
        <v>29143</v>
      </c>
      <c r="D1495" s="6">
        <v>8561.3799999999992</v>
      </c>
    </row>
    <row r="1496" spans="1:4" ht="15.95" customHeight="1" x14ac:dyDescent="0.25">
      <c r="A1496" s="4" t="s">
        <v>1004</v>
      </c>
      <c r="B1496" s="4" t="s">
        <v>162</v>
      </c>
      <c r="C1496" s="5">
        <v>29145</v>
      </c>
      <c r="D1496" s="6">
        <v>8236.52</v>
      </c>
    </row>
    <row r="1497" spans="1:4" ht="15.95" customHeight="1" x14ac:dyDescent="0.25">
      <c r="A1497" s="4" t="s">
        <v>1004</v>
      </c>
      <c r="B1497" s="4" t="s">
        <v>1026</v>
      </c>
      <c r="C1497" s="5">
        <v>29147</v>
      </c>
      <c r="D1497" s="6">
        <v>8938.06</v>
      </c>
    </row>
    <row r="1498" spans="1:4" ht="15.95" customHeight="1" x14ac:dyDescent="0.25">
      <c r="A1498" s="4" t="s">
        <v>1004</v>
      </c>
      <c r="B1498" s="4" t="s">
        <v>1027</v>
      </c>
      <c r="C1498" s="5">
        <v>29149</v>
      </c>
      <c r="D1498" s="6">
        <v>6729.96</v>
      </c>
    </row>
    <row r="1499" spans="1:4" ht="15.95" customHeight="1" x14ac:dyDescent="0.25">
      <c r="A1499" s="4" t="s">
        <v>1004</v>
      </c>
      <c r="B1499" s="4" t="s">
        <v>708</v>
      </c>
      <c r="C1499" s="5">
        <v>29151</v>
      </c>
      <c r="D1499" s="6">
        <v>7600.15</v>
      </c>
    </row>
    <row r="1500" spans="1:4" ht="15.95" customHeight="1" x14ac:dyDescent="0.25">
      <c r="A1500" s="4" t="s">
        <v>1004</v>
      </c>
      <c r="B1500" s="4" t="s">
        <v>1028</v>
      </c>
      <c r="C1500" s="5">
        <v>29153</v>
      </c>
      <c r="D1500" s="6">
        <v>6640.4</v>
      </c>
    </row>
    <row r="1501" spans="1:4" ht="15.95" customHeight="1" x14ac:dyDescent="0.25">
      <c r="A1501" s="4" t="s">
        <v>1004</v>
      </c>
      <c r="B1501" s="4" t="s">
        <v>1029</v>
      </c>
      <c r="C1501" s="5">
        <v>29155</v>
      </c>
      <c r="D1501" s="6">
        <v>9256.4599999999991</v>
      </c>
    </row>
    <row r="1502" spans="1:4" ht="15.95" customHeight="1" x14ac:dyDescent="0.25">
      <c r="A1502" s="4" t="s">
        <v>1004</v>
      </c>
      <c r="B1502" s="4" t="s">
        <v>110</v>
      </c>
      <c r="C1502" s="5">
        <v>29157</v>
      </c>
      <c r="D1502" s="6">
        <v>9368.75</v>
      </c>
    </row>
    <row r="1503" spans="1:4" ht="15.95" customHeight="1" x14ac:dyDescent="0.25">
      <c r="A1503" s="4" t="s">
        <v>1004</v>
      </c>
      <c r="B1503" s="4" t="s">
        <v>1030</v>
      </c>
      <c r="C1503" s="5">
        <v>29159</v>
      </c>
      <c r="D1503" s="6">
        <v>8309.8700000000008</v>
      </c>
    </row>
    <row r="1504" spans="1:4" ht="15.95" customHeight="1" x14ac:dyDescent="0.25">
      <c r="A1504" s="4" t="s">
        <v>1004</v>
      </c>
      <c r="B1504" s="4" t="s">
        <v>1031</v>
      </c>
      <c r="C1504" s="5">
        <v>29161</v>
      </c>
      <c r="D1504" s="6">
        <v>9047.73</v>
      </c>
    </row>
    <row r="1505" spans="1:4" ht="15.95" customHeight="1" x14ac:dyDescent="0.25">
      <c r="A1505" s="4" t="s">
        <v>1004</v>
      </c>
      <c r="B1505" s="4" t="s">
        <v>112</v>
      </c>
      <c r="C1505" s="5">
        <v>29163</v>
      </c>
      <c r="D1505" s="6">
        <v>8556.0300000000007</v>
      </c>
    </row>
    <row r="1506" spans="1:4" ht="15.95" customHeight="1" x14ac:dyDescent="0.25">
      <c r="A1506" s="4" t="s">
        <v>1004</v>
      </c>
      <c r="B1506" s="4" t="s">
        <v>1032</v>
      </c>
      <c r="C1506" s="5">
        <v>29165</v>
      </c>
      <c r="D1506" s="6">
        <v>8504.2999999999993</v>
      </c>
    </row>
    <row r="1507" spans="1:4" ht="15.95" customHeight="1" x14ac:dyDescent="0.25">
      <c r="A1507" s="4" t="s">
        <v>1004</v>
      </c>
      <c r="B1507" s="4" t="s">
        <v>166</v>
      </c>
      <c r="C1507" s="5">
        <v>29167</v>
      </c>
      <c r="D1507" s="6">
        <v>8054.33</v>
      </c>
    </row>
    <row r="1508" spans="1:4" ht="15.95" customHeight="1" x14ac:dyDescent="0.25">
      <c r="A1508" s="4" t="s">
        <v>1004</v>
      </c>
      <c r="B1508" s="4" t="s">
        <v>169</v>
      </c>
      <c r="C1508" s="5">
        <v>29169</v>
      </c>
      <c r="D1508" s="6">
        <v>8059.27</v>
      </c>
    </row>
    <row r="1509" spans="1:4" ht="15.95" customHeight="1" x14ac:dyDescent="0.25">
      <c r="A1509" s="4" t="s">
        <v>1004</v>
      </c>
      <c r="B1509" s="4" t="s">
        <v>366</v>
      </c>
      <c r="C1509" s="5">
        <v>29171</v>
      </c>
      <c r="D1509" s="6">
        <v>11414.81</v>
      </c>
    </row>
    <row r="1510" spans="1:4" ht="15.95" customHeight="1" x14ac:dyDescent="0.25">
      <c r="A1510" s="4" t="s">
        <v>1004</v>
      </c>
      <c r="B1510" s="4" t="s">
        <v>1033</v>
      </c>
      <c r="C1510" s="5">
        <v>29173</v>
      </c>
      <c r="D1510" s="6">
        <v>7313.22</v>
      </c>
    </row>
    <row r="1511" spans="1:4" ht="15.95" customHeight="1" x14ac:dyDescent="0.25">
      <c r="A1511" s="4" t="s">
        <v>1004</v>
      </c>
      <c r="B1511" s="4" t="s">
        <v>113</v>
      </c>
      <c r="C1511" s="5">
        <v>29175</v>
      </c>
      <c r="D1511" s="6">
        <v>8951.68</v>
      </c>
    </row>
    <row r="1512" spans="1:4" ht="15.95" customHeight="1" x14ac:dyDescent="0.25">
      <c r="A1512" s="4" t="s">
        <v>1004</v>
      </c>
      <c r="B1512" s="4" t="s">
        <v>1034</v>
      </c>
      <c r="C1512" s="5">
        <v>29177</v>
      </c>
      <c r="D1512" s="6">
        <v>9709.9</v>
      </c>
    </row>
    <row r="1513" spans="1:4" ht="15.95" customHeight="1" x14ac:dyDescent="0.25">
      <c r="A1513" s="4" t="s">
        <v>1004</v>
      </c>
      <c r="B1513" s="4" t="s">
        <v>1035</v>
      </c>
      <c r="C1513" s="5">
        <v>29179</v>
      </c>
      <c r="D1513" s="6">
        <v>8385.99</v>
      </c>
    </row>
    <row r="1514" spans="1:4" ht="15.95" customHeight="1" x14ac:dyDescent="0.25">
      <c r="A1514" s="4" t="s">
        <v>1004</v>
      </c>
      <c r="B1514" s="4" t="s">
        <v>652</v>
      </c>
      <c r="C1514" s="5">
        <v>29181</v>
      </c>
      <c r="D1514" s="6">
        <v>8291.49</v>
      </c>
    </row>
    <row r="1515" spans="1:4" ht="15.95" customHeight="1" x14ac:dyDescent="0.25">
      <c r="A1515" s="4" t="s">
        <v>1004</v>
      </c>
      <c r="B1515" s="4" t="s">
        <v>170</v>
      </c>
      <c r="C1515" s="5">
        <v>29195</v>
      </c>
      <c r="D1515" s="6">
        <v>8086.64</v>
      </c>
    </row>
    <row r="1516" spans="1:4" ht="15.95" customHeight="1" x14ac:dyDescent="0.25">
      <c r="A1516" s="4" t="s">
        <v>1004</v>
      </c>
      <c r="B1516" s="4" t="s">
        <v>618</v>
      </c>
      <c r="C1516" s="5">
        <v>29197</v>
      </c>
      <c r="D1516" s="6">
        <v>9415.3700000000008</v>
      </c>
    </row>
    <row r="1517" spans="1:4" ht="15.95" customHeight="1" x14ac:dyDescent="0.25">
      <c r="A1517" s="4" t="s">
        <v>1004</v>
      </c>
      <c r="B1517" s="4" t="s">
        <v>1036</v>
      </c>
      <c r="C1517" s="5">
        <v>29199</v>
      </c>
      <c r="D1517" s="6">
        <v>12285.14</v>
      </c>
    </row>
    <row r="1518" spans="1:4" ht="15.95" customHeight="1" x14ac:dyDescent="0.25">
      <c r="A1518" s="4" t="s">
        <v>1004</v>
      </c>
      <c r="B1518" s="4" t="s">
        <v>171</v>
      </c>
      <c r="C1518" s="5">
        <v>29201</v>
      </c>
      <c r="D1518" s="6">
        <v>8420.69</v>
      </c>
    </row>
    <row r="1519" spans="1:4" ht="15.95" customHeight="1" x14ac:dyDescent="0.25">
      <c r="A1519" s="4" t="s">
        <v>1004</v>
      </c>
      <c r="B1519" s="4" t="s">
        <v>1037</v>
      </c>
      <c r="C1519" s="5">
        <v>29203</v>
      </c>
      <c r="D1519" s="6">
        <v>7380.75</v>
      </c>
    </row>
    <row r="1520" spans="1:4" ht="15.95" customHeight="1" x14ac:dyDescent="0.25">
      <c r="A1520" s="4" t="s">
        <v>1004</v>
      </c>
      <c r="B1520" s="4" t="s">
        <v>115</v>
      </c>
      <c r="C1520" s="5">
        <v>29205</v>
      </c>
      <c r="D1520" s="6">
        <v>7810.82</v>
      </c>
    </row>
    <row r="1521" spans="1:4" ht="15.95" customHeight="1" x14ac:dyDescent="0.25">
      <c r="A1521" s="4" t="s">
        <v>1004</v>
      </c>
      <c r="B1521" s="4" t="s">
        <v>823</v>
      </c>
      <c r="C1521" s="5">
        <v>29183</v>
      </c>
      <c r="D1521" s="6">
        <v>9043.7099999999991</v>
      </c>
    </row>
    <row r="1522" spans="1:4" ht="15.95" customHeight="1" x14ac:dyDescent="0.25">
      <c r="A1522" s="4" t="s">
        <v>1004</v>
      </c>
      <c r="B1522" s="4" t="s">
        <v>116</v>
      </c>
      <c r="C1522" s="5">
        <v>29185</v>
      </c>
      <c r="D1522" s="6">
        <v>10257.51</v>
      </c>
    </row>
    <row r="1523" spans="1:4" ht="15.95" customHeight="1" x14ac:dyDescent="0.25">
      <c r="A1523" s="4" t="s">
        <v>1004</v>
      </c>
      <c r="B1523" s="4" t="s">
        <v>1038</v>
      </c>
      <c r="C1523" s="5">
        <v>29187</v>
      </c>
      <c r="D1523" s="6">
        <v>9174.98</v>
      </c>
    </row>
    <row r="1524" spans="1:4" ht="15.95" customHeight="1" x14ac:dyDescent="0.25">
      <c r="A1524" s="4" t="s">
        <v>1004</v>
      </c>
      <c r="B1524" s="4" t="s">
        <v>992</v>
      </c>
      <c r="C1524" s="5">
        <v>29189</v>
      </c>
      <c r="D1524" s="6">
        <v>9600.83</v>
      </c>
    </row>
    <row r="1525" spans="1:4" ht="15.95" customHeight="1" x14ac:dyDescent="0.25">
      <c r="A1525" s="4" t="s">
        <v>1004</v>
      </c>
      <c r="B1525" s="4" t="s">
        <v>1039</v>
      </c>
      <c r="C1525" s="5">
        <v>29510</v>
      </c>
      <c r="D1525" s="6">
        <v>11834.33</v>
      </c>
    </row>
    <row r="1526" spans="1:4" ht="15.95" customHeight="1" x14ac:dyDescent="0.25">
      <c r="A1526" s="4" t="s">
        <v>1004</v>
      </c>
      <c r="B1526" s="4" t="s">
        <v>1040</v>
      </c>
      <c r="C1526" s="5">
        <v>29186</v>
      </c>
      <c r="D1526" s="6">
        <v>9719.56</v>
      </c>
    </row>
    <row r="1527" spans="1:4" ht="15.95" customHeight="1" x14ac:dyDescent="0.25">
      <c r="A1527" s="4" t="s">
        <v>1004</v>
      </c>
      <c r="B1527" s="4" t="s">
        <v>1041</v>
      </c>
      <c r="C1527" s="5">
        <v>29207</v>
      </c>
      <c r="D1527" s="6">
        <v>8075.38</v>
      </c>
    </row>
    <row r="1528" spans="1:4" ht="15.95" customHeight="1" x14ac:dyDescent="0.25">
      <c r="A1528" s="4" t="s">
        <v>1004</v>
      </c>
      <c r="B1528" s="4" t="s">
        <v>177</v>
      </c>
      <c r="C1528" s="5">
        <v>29209</v>
      </c>
      <c r="D1528" s="6">
        <v>7161.21</v>
      </c>
    </row>
    <row r="1529" spans="1:4" ht="15.95" customHeight="1" x14ac:dyDescent="0.25">
      <c r="A1529" s="4" t="s">
        <v>1004</v>
      </c>
      <c r="B1529" s="4" t="s">
        <v>658</v>
      </c>
      <c r="C1529" s="5">
        <v>29211</v>
      </c>
      <c r="D1529" s="6">
        <v>8999.2099999999991</v>
      </c>
    </row>
    <row r="1530" spans="1:4" ht="15.95" customHeight="1" x14ac:dyDescent="0.25">
      <c r="A1530" s="4" t="s">
        <v>1004</v>
      </c>
      <c r="B1530" s="4" t="s">
        <v>1042</v>
      </c>
      <c r="C1530" s="5">
        <v>29213</v>
      </c>
      <c r="D1530" s="6">
        <v>7619.81</v>
      </c>
    </row>
    <row r="1531" spans="1:4" ht="15.95" customHeight="1" x14ac:dyDescent="0.25">
      <c r="A1531" s="4" t="s">
        <v>1004</v>
      </c>
      <c r="B1531" s="4" t="s">
        <v>1043</v>
      </c>
      <c r="C1531" s="5">
        <v>29215</v>
      </c>
      <c r="D1531" s="6">
        <v>6941.56</v>
      </c>
    </row>
    <row r="1532" spans="1:4" ht="15.95" customHeight="1" x14ac:dyDescent="0.25">
      <c r="A1532" s="4" t="s">
        <v>1004</v>
      </c>
      <c r="B1532" s="4" t="s">
        <v>834</v>
      </c>
      <c r="C1532" s="5">
        <v>29217</v>
      </c>
      <c r="D1532" s="6">
        <v>7853.98</v>
      </c>
    </row>
    <row r="1533" spans="1:4" ht="15.95" customHeight="1" x14ac:dyDescent="0.25">
      <c r="A1533" s="4" t="s">
        <v>1004</v>
      </c>
      <c r="B1533" s="4" t="s">
        <v>478</v>
      </c>
      <c r="C1533" s="5">
        <v>29219</v>
      </c>
      <c r="D1533" s="6">
        <v>8670.15</v>
      </c>
    </row>
    <row r="1534" spans="1:4" ht="15.95" customHeight="1" x14ac:dyDescent="0.25">
      <c r="A1534" s="4" t="s">
        <v>1004</v>
      </c>
      <c r="B1534" s="4" t="s">
        <v>122</v>
      </c>
      <c r="C1534" s="5">
        <v>29221</v>
      </c>
      <c r="D1534" s="6">
        <v>9071.41</v>
      </c>
    </row>
    <row r="1535" spans="1:4" ht="15.95" customHeight="1" x14ac:dyDescent="0.25">
      <c r="A1535" s="4" t="s">
        <v>1004</v>
      </c>
      <c r="B1535" s="4" t="s">
        <v>479</v>
      </c>
      <c r="C1535" s="5">
        <v>29223</v>
      </c>
      <c r="D1535" s="6">
        <v>7988.84</v>
      </c>
    </row>
    <row r="1536" spans="1:4" ht="15.95" customHeight="1" x14ac:dyDescent="0.25">
      <c r="A1536" s="4" t="s">
        <v>1004</v>
      </c>
      <c r="B1536" s="4" t="s">
        <v>480</v>
      </c>
      <c r="C1536" s="5">
        <v>29225</v>
      </c>
      <c r="D1536" s="6">
        <v>7094.44</v>
      </c>
    </row>
    <row r="1537" spans="1:4" ht="15.95" customHeight="1" x14ac:dyDescent="0.25">
      <c r="A1537" s="4" t="s">
        <v>1004</v>
      </c>
      <c r="B1537" s="4" t="s">
        <v>485</v>
      </c>
      <c r="C1537" s="5">
        <v>29227</v>
      </c>
      <c r="D1537" s="6">
        <v>7881.58</v>
      </c>
    </row>
    <row r="1538" spans="1:4" ht="15.95" customHeight="1" x14ac:dyDescent="0.25">
      <c r="A1538" s="4" t="s">
        <v>1004</v>
      </c>
      <c r="B1538" s="4" t="s">
        <v>543</v>
      </c>
      <c r="C1538" s="5">
        <v>29229</v>
      </c>
      <c r="D1538" s="6">
        <v>7872.12</v>
      </c>
    </row>
    <row r="1539" spans="1:4" ht="15.95" customHeight="1" x14ac:dyDescent="0.25">
      <c r="A1539" s="4" t="s">
        <v>1044</v>
      </c>
      <c r="B1539" s="4" t="s">
        <v>31</v>
      </c>
      <c r="C1539" s="5" t="s">
        <v>29</v>
      </c>
      <c r="D1539" s="6">
        <v>9447.99</v>
      </c>
    </row>
    <row r="1540" spans="1:4" ht="15.95" customHeight="1" x14ac:dyDescent="0.25">
      <c r="A1540" s="4" t="s">
        <v>1044</v>
      </c>
      <c r="B1540" s="4" t="s">
        <v>257</v>
      </c>
      <c r="C1540" s="5">
        <v>28001</v>
      </c>
      <c r="D1540" s="6">
        <v>9924.11</v>
      </c>
    </row>
    <row r="1541" spans="1:4" ht="15.95" customHeight="1" x14ac:dyDescent="0.25">
      <c r="A1541" s="4" t="s">
        <v>1044</v>
      </c>
      <c r="B1541" s="4" t="s">
        <v>1045</v>
      </c>
      <c r="C1541" s="5">
        <v>28003</v>
      </c>
      <c r="D1541" s="6">
        <v>9989.2900000000009</v>
      </c>
    </row>
    <row r="1542" spans="1:4" ht="15.95" customHeight="1" x14ac:dyDescent="0.25">
      <c r="A1542" s="4" t="s">
        <v>1044</v>
      </c>
      <c r="B1542" s="4" t="s">
        <v>1046</v>
      </c>
      <c r="C1542" s="5">
        <v>28005</v>
      </c>
      <c r="D1542" s="6">
        <v>8606.31</v>
      </c>
    </row>
    <row r="1543" spans="1:4" ht="15.95" customHeight="1" x14ac:dyDescent="0.25">
      <c r="A1543" s="4" t="s">
        <v>1044</v>
      </c>
      <c r="B1543" s="4" t="s">
        <v>1047</v>
      </c>
      <c r="C1543" s="5">
        <v>28007</v>
      </c>
      <c r="D1543" s="6">
        <v>9726</v>
      </c>
    </row>
    <row r="1544" spans="1:4" ht="15.95" customHeight="1" x14ac:dyDescent="0.25">
      <c r="A1544" s="4" t="s">
        <v>1044</v>
      </c>
      <c r="B1544" s="4" t="s">
        <v>129</v>
      </c>
      <c r="C1544" s="5">
        <v>28009</v>
      </c>
      <c r="D1544" s="6">
        <v>8918.8799999999992</v>
      </c>
    </row>
    <row r="1545" spans="1:4" ht="15.95" customHeight="1" x14ac:dyDescent="0.25">
      <c r="A1545" s="4" t="s">
        <v>1044</v>
      </c>
      <c r="B1545" s="4" t="s">
        <v>1048</v>
      </c>
      <c r="C1545" s="5">
        <v>28011</v>
      </c>
      <c r="D1545" s="6">
        <v>12088.3</v>
      </c>
    </row>
    <row r="1546" spans="1:4" ht="15.95" customHeight="1" x14ac:dyDescent="0.25">
      <c r="A1546" s="4" t="s">
        <v>1044</v>
      </c>
      <c r="B1546" s="4" t="s">
        <v>65</v>
      </c>
      <c r="C1546" s="5">
        <v>28013</v>
      </c>
      <c r="D1546" s="6">
        <v>8544.08</v>
      </c>
    </row>
    <row r="1547" spans="1:4" ht="15.95" customHeight="1" x14ac:dyDescent="0.25">
      <c r="A1547" s="4" t="s">
        <v>1044</v>
      </c>
      <c r="B1547" s="4" t="s">
        <v>132</v>
      </c>
      <c r="C1547" s="5">
        <v>28015</v>
      </c>
      <c r="D1547" s="6">
        <v>9785.61</v>
      </c>
    </row>
    <row r="1548" spans="1:4" ht="15.95" customHeight="1" x14ac:dyDescent="0.25">
      <c r="A1548" s="4" t="s">
        <v>1044</v>
      </c>
      <c r="B1548" s="4" t="s">
        <v>503</v>
      </c>
      <c r="C1548" s="5">
        <v>28017</v>
      </c>
      <c r="D1548" s="6">
        <v>8497.58</v>
      </c>
    </row>
    <row r="1549" spans="1:4" ht="15.95" customHeight="1" x14ac:dyDescent="0.25">
      <c r="A1549" s="4" t="s">
        <v>1044</v>
      </c>
      <c r="B1549" s="4" t="s">
        <v>69</v>
      </c>
      <c r="C1549" s="5">
        <v>28019</v>
      </c>
      <c r="D1549" s="6">
        <v>8613.4500000000007</v>
      </c>
    </row>
    <row r="1550" spans="1:4" ht="15.95" customHeight="1" x14ac:dyDescent="0.25">
      <c r="A1550" s="4" t="s">
        <v>1044</v>
      </c>
      <c r="B1550" s="4" t="s">
        <v>804</v>
      </c>
      <c r="C1550" s="5">
        <v>28021</v>
      </c>
      <c r="D1550" s="6">
        <v>11564.07</v>
      </c>
    </row>
    <row r="1551" spans="1:4" ht="15.95" customHeight="1" x14ac:dyDescent="0.25">
      <c r="A1551" s="4" t="s">
        <v>1044</v>
      </c>
      <c r="B1551" s="4" t="s">
        <v>70</v>
      </c>
      <c r="C1551" s="5">
        <v>28023</v>
      </c>
      <c r="D1551" s="6">
        <v>10769.99</v>
      </c>
    </row>
    <row r="1552" spans="1:4" ht="15.95" customHeight="1" x14ac:dyDescent="0.25">
      <c r="A1552" s="4" t="s">
        <v>1044</v>
      </c>
      <c r="B1552" s="4" t="s">
        <v>71</v>
      </c>
      <c r="C1552" s="5">
        <v>28025</v>
      </c>
      <c r="D1552" s="6">
        <v>8599.2099999999991</v>
      </c>
    </row>
    <row r="1553" spans="1:4" ht="15.95" customHeight="1" x14ac:dyDescent="0.25">
      <c r="A1553" s="4" t="s">
        <v>1044</v>
      </c>
      <c r="B1553" s="4" t="s">
        <v>1049</v>
      </c>
      <c r="C1553" s="5">
        <v>28027</v>
      </c>
      <c r="D1553" s="6">
        <v>10500.36</v>
      </c>
    </row>
    <row r="1554" spans="1:4" ht="15.95" customHeight="1" x14ac:dyDescent="0.25">
      <c r="A1554" s="4" t="s">
        <v>1044</v>
      </c>
      <c r="B1554" s="4" t="s">
        <v>1050</v>
      </c>
      <c r="C1554" s="5">
        <v>28029</v>
      </c>
      <c r="D1554" s="6">
        <v>8456.7099999999991</v>
      </c>
    </row>
    <row r="1555" spans="1:4" ht="15.95" customHeight="1" x14ac:dyDescent="0.25">
      <c r="A1555" s="4" t="s">
        <v>1044</v>
      </c>
      <c r="B1555" s="4" t="s">
        <v>77</v>
      </c>
      <c r="C1555" s="5">
        <v>28031</v>
      </c>
      <c r="D1555" s="6">
        <v>9649.9500000000007</v>
      </c>
    </row>
    <row r="1556" spans="1:4" ht="15.95" customHeight="1" x14ac:dyDescent="0.25">
      <c r="A1556" s="4" t="s">
        <v>1044</v>
      </c>
      <c r="B1556" s="4" t="s">
        <v>337</v>
      </c>
      <c r="C1556" s="5">
        <v>28033</v>
      </c>
      <c r="D1556" s="6">
        <v>9066.9699999999993</v>
      </c>
    </row>
    <row r="1557" spans="1:4" ht="15.95" customHeight="1" x14ac:dyDescent="0.25">
      <c r="A1557" s="4" t="s">
        <v>1044</v>
      </c>
      <c r="B1557" s="4" t="s">
        <v>1051</v>
      </c>
      <c r="C1557" s="5">
        <v>28035</v>
      </c>
      <c r="D1557" s="6">
        <v>9703.57</v>
      </c>
    </row>
    <row r="1558" spans="1:4" ht="15.95" customHeight="1" x14ac:dyDescent="0.25">
      <c r="A1558" s="4" t="s">
        <v>1044</v>
      </c>
      <c r="B1558" s="4" t="s">
        <v>87</v>
      </c>
      <c r="C1558" s="5">
        <v>28037</v>
      </c>
      <c r="D1558" s="6">
        <v>10379.459999999999</v>
      </c>
    </row>
    <row r="1559" spans="1:4" ht="15.95" customHeight="1" x14ac:dyDescent="0.25">
      <c r="A1559" s="4" t="s">
        <v>1044</v>
      </c>
      <c r="B1559" s="4" t="s">
        <v>1052</v>
      </c>
      <c r="C1559" s="5">
        <v>28039</v>
      </c>
      <c r="D1559" s="6">
        <v>9411.75</v>
      </c>
    </row>
    <row r="1560" spans="1:4" ht="15.95" customHeight="1" x14ac:dyDescent="0.25">
      <c r="A1560" s="4" t="s">
        <v>1044</v>
      </c>
      <c r="B1560" s="4" t="s">
        <v>89</v>
      </c>
      <c r="C1560" s="5">
        <v>28041</v>
      </c>
      <c r="D1560" s="6">
        <v>10292.17</v>
      </c>
    </row>
    <row r="1561" spans="1:4" ht="15.95" customHeight="1" x14ac:dyDescent="0.25">
      <c r="A1561" s="4" t="s">
        <v>1044</v>
      </c>
      <c r="B1561" s="4" t="s">
        <v>1053</v>
      </c>
      <c r="C1561" s="5">
        <v>28043</v>
      </c>
      <c r="D1561" s="6">
        <v>9922.7800000000007</v>
      </c>
    </row>
    <row r="1562" spans="1:4" ht="15.95" customHeight="1" x14ac:dyDescent="0.25">
      <c r="A1562" s="4" t="s">
        <v>1044</v>
      </c>
      <c r="B1562" s="4" t="s">
        <v>429</v>
      </c>
      <c r="C1562" s="5">
        <v>28045</v>
      </c>
      <c r="D1562" s="6">
        <v>9790.83</v>
      </c>
    </row>
    <row r="1563" spans="1:4" ht="15.95" customHeight="1" x14ac:dyDescent="0.25">
      <c r="A1563" s="4" t="s">
        <v>1044</v>
      </c>
      <c r="B1563" s="4" t="s">
        <v>514</v>
      </c>
      <c r="C1563" s="5">
        <v>28047</v>
      </c>
      <c r="D1563" s="6">
        <v>9323.4599999999991</v>
      </c>
    </row>
    <row r="1564" spans="1:4" ht="15.95" customHeight="1" x14ac:dyDescent="0.25">
      <c r="A1564" s="4" t="s">
        <v>1044</v>
      </c>
      <c r="B1564" s="4" t="s">
        <v>1054</v>
      </c>
      <c r="C1564" s="5">
        <v>28049</v>
      </c>
      <c r="D1564" s="6">
        <v>9822.65</v>
      </c>
    </row>
    <row r="1565" spans="1:4" ht="15.95" customHeight="1" x14ac:dyDescent="0.25">
      <c r="A1565" s="4" t="s">
        <v>1044</v>
      </c>
      <c r="B1565" s="4" t="s">
        <v>351</v>
      </c>
      <c r="C1565" s="5">
        <v>28051</v>
      </c>
      <c r="D1565" s="6">
        <v>10696.76</v>
      </c>
    </row>
    <row r="1566" spans="1:4" ht="15.95" customHeight="1" x14ac:dyDescent="0.25">
      <c r="A1566" s="4" t="s">
        <v>1044</v>
      </c>
      <c r="B1566" s="4" t="s">
        <v>1055</v>
      </c>
      <c r="C1566" s="5">
        <v>28053</v>
      </c>
      <c r="D1566" s="6">
        <v>9336.34</v>
      </c>
    </row>
    <row r="1567" spans="1:4" ht="15.95" customHeight="1" x14ac:dyDescent="0.25">
      <c r="A1567" s="4" t="s">
        <v>1044</v>
      </c>
      <c r="B1567" s="4" t="s">
        <v>1056</v>
      </c>
      <c r="C1567" s="5">
        <v>28055</v>
      </c>
      <c r="D1567" s="6">
        <v>10906.32</v>
      </c>
    </row>
    <row r="1568" spans="1:4" ht="15.95" customHeight="1" x14ac:dyDescent="0.25">
      <c r="A1568" s="4" t="s">
        <v>1044</v>
      </c>
      <c r="B1568" s="4" t="s">
        <v>1057</v>
      </c>
      <c r="C1568" s="5">
        <v>28057</v>
      </c>
      <c r="D1568" s="6">
        <v>8527.4</v>
      </c>
    </row>
    <row r="1569" spans="1:4" ht="15.95" customHeight="1" x14ac:dyDescent="0.25">
      <c r="A1569" s="4" t="s">
        <v>1044</v>
      </c>
      <c r="B1569" s="4" t="s">
        <v>93</v>
      </c>
      <c r="C1569" s="5">
        <v>28059</v>
      </c>
      <c r="D1569" s="6">
        <v>8506.36</v>
      </c>
    </row>
    <row r="1570" spans="1:4" ht="15.95" customHeight="1" x14ac:dyDescent="0.25">
      <c r="A1570" s="4" t="s">
        <v>1044</v>
      </c>
      <c r="B1570" s="4" t="s">
        <v>435</v>
      </c>
      <c r="C1570" s="5">
        <v>28061</v>
      </c>
      <c r="D1570" s="6">
        <v>8811.77</v>
      </c>
    </row>
    <row r="1571" spans="1:4" ht="15.95" customHeight="1" x14ac:dyDescent="0.25">
      <c r="A1571" s="4" t="s">
        <v>1044</v>
      </c>
      <c r="B1571" s="4" t="s">
        <v>94</v>
      </c>
      <c r="C1571" s="5">
        <v>28063</v>
      </c>
      <c r="D1571" s="6">
        <v>11990.5</v>
      </c>
    </row>
    <row r="1572" spans="1:4" ht="15.95" customHeight="1" x14ac:dyDescent="0.25">
      <c r="A1572" s="4" t="s">
        <v>1044</v>
      </c>
      <c r="B1572" s="4" t="s">
        <v>1058</v>
      </c>
      <c r="C1572" s="5">
        <v>28065</v>
      </c>
      <c r="D1572" s="6">
        <v>9755.73</v>
      </c>
    </row>
    <row r="1573" spans="1:4" ht="15.95" customHeight="1" x14ac:dyDescent="0.25">
      <c r="A1573" s="4" t="s">
        <v>1044</v>
      </c>
      <c r="B1573" s="4" t="s">
        <v>438</v>
      </c>
      <c r="C1573" s="5">
        <v>28067</v>
      </c>
      <c r="D1573" s="6">
        <v>9518.52</v>
      </c>
    </row>
    <row r="1574" spans="1:4" ht="15.95" customHeight="1" x14ac:dyDescent="0.25">
      <c r="A1574" s="4" t="s">
        <v>1044</v>
      </c>
      <c r="B1574" s="4" t="s">
        <v>1059</v>
      </c>
      <c r="C1574" s="5">
        <v>28069</v>
      </c>
      <c r="D1574" s="6">
        <v>9942.2800000000007</v>
      </c>
    </row>
    <row r="1575" spans="1:4" ht="15.95" customHeight="1" x14ac:dyDescent="0.25">
      <c r="A1575" s="4" t="s">
        <v>1044</v>
      </c>
      <c r="B1575" s="4" t="s">
        <v>154</v>
      </c>
      <c r="C1575" s="5">
        <v>28071</v>
      </c>
      <c r="D1575" s="6">
        <v>8173.72</v>
      </c>
    </row>
    <row r="1576" spans="1:4" ht="15.95" customHeight="1" x14ac:dyDescent="0.25">
      <c r="A1576" s="4" t="s">
        <v>1044</v>
      </c>
      <c r="B1576" s="4" t="s">
        <v>95</v>
      </c>
      <c r="C1576" s="5">
        <v>28073</v>
      </c>
      <c r="D1576" s="6">
        <v>9312</v>
      </c>
    </row>
    <row r="1577" spans="1:4" ht="15.95" customHeight="1" x14ac:dyDescent="0.25">
      <c r="A1577" s="4" t="s">
        <v>1044</v>
      </c>
      <c r="B1577" s="4" t="s">
        <v>96</v>
      </c>
      <c r="C1577" s="5">
        <v>28075</v>
      </c>
      <c r="D1577" s="6">
        <v>9498.1299999999992</v>
      </c>
    </row>
    <row r="1578" spans="1:4" ht="15.95" customHeight="1" x14ac:dyDescent="0.25">
      <c r="A1578" s="4" t="s">
        <v>1044</v>
      </c>
      <c r="B1578" s="4" t="s">
        <v>97</v>
      </c>
      <c r="C1578" s="5">
        <v>28077</v>
      </c>
      <c r="D1578" s="6">
        <v>10631.25</v>
      </c>
    </row>
    <row r="1579" spans="1:4" ht="15.95" customHeight="1" x14ac:dyDescent="0.25">
      <c r="A1579" s="4" t="s">
        <v>1044</v>
      </c>
      <c r="B1579" s="4" t="s">
        <v>1060</v>
      </c>
      <c r="C1579" s="5">
        <v>28079</v>
      </c>
      <c r="D1579" s="6">
        <v>9852.84</v>
      </c>
    </row>
    <row r="1580" spans="1:4" ht="15.95" customHeight="1" x14ac:dyDescent="0.25">
      <c r="A1580" s="4" t="s">
        <v>1044</v>
      </c>
      <c r="B1580" s="4" t="s">
        <v>98</v>
      </c>
      <c r="C1580" s="5">
        <v>28081</v>
      </c>
      <c r="D1580" s="6">
        <v>8243.76</v>
      </c>
    </row>
    <row r="1581" spans="1:4" ht="15.95" customHeight="1" x14ac:dyDescent="0.25">
      <c r="A1581" s="4" t="s">
        <v>1044</v>
      </c>
      <c r="B1581" s="4" t="s">
        <v>1061</v>
      </c>
      <c r="C1581" s="5">
        <v>28083</v>
      </c>
      <c r="D1581" s="6">
        <v>9646.5499999999993</v>
      </c>
    </row>
    <row r="1582" spans="1:4" ht="15.95" customHeight="1" x14ac:dyDescent="0.25">
      <c r="A1582" s="4" t="s">
        <v>1044</v>
      </c>
      <c r="B1582" s="4" t="s">
        <v>155</v>
      </c>
      <c r="C1582" s="5">
        <v>28085</v>
      </c>
      <c r="D1582" s="6">
        <v>8923.08</v>
      </c>
    </row>
    <row r="1583" spans="1:4" ht="15.95" customHeight="1" x14ac:dyDescent="0.25">
      <c r="A1583" s="4" t="s">
        <v>1044</v>
      </c>
      <c r="B1583" s="4" t="s">
        <v>100</v>
      </c>
      <c r="C1583" s="5">
        <v>28087</v>
      </c>
      <c r="D1583" s="6">
        <v>8729.61</v>
      </c>
    </row>
    <row r="1584" spans="1:4" ht="15.95" customHeight="1" x14ac:dyDescent="0.25">
      <c r="A1584" s="4" t="s">
        <v>1044</v>
      </c>
      <c r="B1584" s="4" t="s">
        <v>102</v>
      </c>
      <c r="C1584" s="5">
        <v>28089</v>
      </c>
      <c r="D1584" s="6">
        <v>8518.48</v>
      </c>
    </row>
    <row r="1585" spans="1:4" ht="15.95" customHeight="1" x14ac:dyDescent="0.25">
      <c r="A1585" s="4" t="s">
        <v>1044</v>
      </c>
      <c r="B1585" s="4" t="s">
        <v>104</v>
      </c>
      <c r="C1585" s="5">
        <v>28091</v>
      </c>
      <c r="D1585" s="6">
        <v>10497.7</v>
      </c>
    </row>
    <row r="1586" spans="1:4" ht="15.95" customHeight="1" x14ac:dyDescent="0.25">
      <c r="A1586" s="4" t="s">
        <v>1044</v>
      </c>
      <c r="B1586" s="4" t="s">
        <v>105</v>
      </c>
      <c r="C1586" s="5">
        <v>28093</v>
      </c>
      <c r="D1586" s="6">
        <v>9974.26</v>
      </c>
    </row>
    <row r="1587" spans="1:4" ht="15.95" customHeight="1" x14ac:dyDescent="0.25">
      <c r="A1587" s="4" t="s">
        <v>1044</v>
      </c>
      <c r="B1587" s="4" t="s">
        <v>107</v>
      </c>
      <c r="C1587" s="5">
        <v>28095</v>
      </c>
      <c r="D1587" s="6">
        <v>8849.94</v>
      </c>
    </row>
    <row r="1588" spans="1:4" ht="15.95" customHeight="1" x14ac:dyDescent="0.25">
      <c r="A1588" s="4" t="s">
        <v>1044</v>
      </c>
      <c r="B1588" s="4" t="s">
        <v>108</v>
      </c>
      <c r="C1588" s="5">
        <v>28097</v>
      </c>
      <c r="D1588" s="6">
        <v>10729.33</v>
      </c>
    </row>
    <row r="1589" spans="1:4" ht="15.95" customHeight="1" x14ac:dyDescent="0.25">
      <c r="A1589" s="4" t="s">
        <v>1044</v>
      </c>
      <c r="B1589" s="4" t="s">
        <v>1062</v>
      </c>
      <c r="C1589" s="5">
        <v>28099</v>
      </c>
      <c r="D1589" s="6">
        <v>11353.72</v>
      </c>
    </row>
    <row r="1590" spans="1:4" ht="15.95" customHeight="1" x14ac:dyDescent="0.25">
      <c r="A1590" s="4" t="s">
        <v>1044</v>
      </c>
      <c r="B1590" s="4" t="s">
        <v>162</v>
      </c>
      <c r="C1590" s="5">
        <v>28101</v>
      </c>
      <c r="D1590" s="6">
        <v>11124.49</v>
      </c>
    </row>
    <row r="1591" spans="1:4" ht="15.95" customHeight="1" x14ac:dyDescent="0.25">
      <c r="A1591" s="4" t="s">
        <v>1044</v>
      </c>
      <c r="B1591" s="4" t="s">
        <v>1063</v>
      </c>
      <c r="C1591" s="5">
        <v>28103</v>
      </c>
      <c r="D1591" s="6">
        <v>10442.48</v>
      </c>
    </row>
    <row r="1592" spans="1:4" ht="15.95" customHeight="1" x14ac:dyDescent="0.25">
      <c r="A1592" s="4" t="s">
        <v>1044</v>
      </c>
      <c r="B1592" s="4" t="s">
        <v>1064</v>
      </c>
      <c r="C1592" s="5">
        <v>28105</v>
      </c>
      <c r="D1592" s="6">
        <v>8174.14</v>
      </c>
    </row>
    <row r="1593" spans="1:4" ht="15.95" customHeight="1" x14ac:dyDescent="0.25">
      <c r="A1593" s="4" t="s">
        <v>1044</v>
      </c>
      <c r="B1593" s="4" t="s">
        <v>1065</v>
      </c>
      <c r="C1593" s="5">
        <v>28107</v>
      </c>
      <c r="D1593" s="6">
        <v>9865.35</v>
      </c>
    </row>
    <row r="1594" spans="1:4" ht="15.95" customHeight="1" x14ac:dyDescent="0.25">
      <c r="A1594" s="4" t="s">
        <v>1044</v>
      </c>
      <c r="B1594" s="4" t="s">
        <v>1066</v>
      </c>
      <c r="C1594" s="5">
        <v>28109</v>
      </c>
      <c r="D1594" s="6">
        <v>9288.74</v>
      </c>
    </row>
    <row r="1595" spans="1:4" ht="15.95" customHeight="1" x14ac:dyDescent="0.25">
      <c r="A1595" s="4" t="s">
        <v>1044</v>
      </c>
      <c r="B1595" s="4" t="s">
        <v>110</v>
      </c>
      <c r="C1595" s="5">
        <v>28111</v>
      </c>
      <c r="D1595" s="6">
        <v>10531.33</v>
      </c>
    </row>
    <row r="1596" spans="1:4" ht="15.95" customHeight="1" x14ac:dyDescent="0.25">
      <c r="A1596" s="4" t="s">
        <v>1044</v>
      </c>
      <c r="B1596" s="4" t="s">
        <v>112</v>
      </c>
      <c r="C1596" s="5">
        <v>28113</v>
      </c>
      <c r="D1596" s="6">
        <v>9777.23</v>
      </c>
    </row>
    <row r="1597" spans="1:4" ht="15.95" customHeight="1" x14ac:dyDescent="0.25">
      <c r="A1597" s="4" t="s">
        <v>1044</v>
      </c>
      <c r="B1597" s="4" t="s">
        <v>1067</v>
      </c>
      <c r="C1597" s="5">
        <v>28115</v>
      </c>
      <c r="D1597" s="6">
        <v>7913.66</v>
      </c>
    </row>
    <row r="1598" spans="1:4" ht="15.95" customHeight="1" x14ac:dyDescent="0.25">
      <c r="A1598" s="4" t="s">
        <v>1044</v>
      </c>
      <c r="B1598" s="4" t="s">
        <v>1068</v>
      </c>
      <c r="C1598" s="5">
        <v>28117</v>
      </c>
      <c r="D1598" s="6">
        <v>9127.4699999999993</v>
      </c>
    </row>
    <row r="1599" spans="1:4" ht="15.95" customHeight="1" x14ac:dyDescent="0.25">
      <c r="A1599" s="4" t="s">
        <v>1044</v>
      </c>
      <c r="B1599" s="4" t="s">
        <v>454</v>
      </c>
      <c r="C1599" s="5">
        <v>28119</v>
      </c>
      <c r="D1599" s="6">
        <v>8581.11</v>
      </c>
    </row>
    <row r="1600" spans="1:4" ht="15.95" customHeight="1" x14ac:dyDescent="0.25">
      <c r="A1600" s="4" t="s">
        <v>1044</v>
      </c>
      <c r="B1600" s="4" t="s">
        <v>1069</v>
      </c>
      <c r="C1600" s="5">
        <v>28121</v>
      </c>
      <c r="D1600" s="6">
        <v>8791.27</v>
      </c>
    </row>
    <row r="1601" spans="1:4" ht="15.95" customHeight="1" x14ac:dyDescent="0.25">
      <c r="A1601" s="4" t="s">
        <v>1044</v>
      </c>
      <c r="B1601" s="4" t="s">
        <v>171</v>
      </c>
      <c r="C1601" s="5">
        <v>28123</v>
      </c>
      <c r="D1601" s="6">
        <v>10841.61</v>
      </c>
    </row>
    <row r="1602" spans="1:4" ht="15.95" customHeight="1" x14ac:dyDescent="0.25">
      <c r="A1602" s="4" t="s">
        <v>1044</v>
      </c>
      <c r="B1602" s="4" t="s">
        <v>1070</v>
      </c>
      <c r="C1602" s="5">
        <v>28125</v>
      </c>
      <c r="D1602" s="6">
        <v>10864.06</v>
      </c>
    </row>
    <row r="1603" spans="1:4" ht="15.95" customHeight="1" x14ac:dyDescent="0.25">
      <c r="A1603" s="4" t="s">
        <v>1044</v>
      </c>
      <c r="B1603" s="4" t="s">
        <v>787</v>
      </c>
      <c r="C1603" s="5">
        <v>28127</v>
      </c>
      <c r="D1603" s="6">
        <v>9265.01</v>
      </c>
    </row>
    <row r="1604" spans="1:4" ht="15.95" customHeight="1" x14ac:dyDescent="0.25">
      <c r="A1604" s="4" t="s">
        <v>1044</v>
      </c>
      <c r="B1604" s="4" t="s">
        <v>724</v>
      </c>
      <c r="C1604" s="5">
        <v>28129</v>
      </c>
      <c r="D1604" s="6">
        <v>10594.97</v>
      </c>
    </row>
    <row r="1605" spans="1:4" ht="15.95" customHeight="1" x14ac:dyDescent="0.25">
      <c r="A1605" s="4" t="s">
        <v>1044</v>
      </c>
      <c r="B1605" s="4" t="s">
        <v>177</v>
      </c>
      <c r="C1605" s="5">
        <v>28131</v>
      </c>
      <c r="D1605" s="6">
        <v>10122.31</v>
      </c>
    </row>
    <row r="1606" spans="1:4" ht="15.95" customHeight="1" x14ac:dyDescent="0.25">
      <c r="A1606" s="4" t="s">
        <v>1044</v>
      </c>
      <c r="B1606" s="4" t="s">
        <v>1071</v>
      </c>
      <c r="C1606" s="5">
        <v>28133</v>
      </c>
      <c r="D1606" s="6">
        <v>11912.63</v>
      </c>
    </row>
    <row r="1607" spans="1:4" ht="15.95" customHeight="1" x14ac:dyDescent="0.25">
      <c r="A1607" s="4" t="s">
        <v>1044</v>
      </c>
      <c r="B1607" s="4" t="s">
        <v>1072</v>
      </c>
      <c r="C1607" s="5">
        <v>28135</v>
      </c>
      <c r="D1607" s="6">
        <v>10868.38</v>
      </c>
    </row>
    <row r="1608" spans="1:4" ht="15.95" customHeight="1" x14ac:dyDescent="0.25">
      <c r="A1608" s="4" t="s">
        <v>1044</v>
      </c>
      <c r="B1608" s="4" t="s">
        <v>1073</v>
      </c>
      <c r="C1608" s="5">
        <v>28137</v>
      </c>
      <c r="D1608" s="6">
        <v>9798.41</v>
      </c>
    </row>
    <row r="1609" spans="1:4" ht="15.95" customHeight="1" x14ac:dyDescent="0.25">
      <c r="A1609" s="4" t="s">
        <v>1044</v>
      </c>
      <c r="B1609" s="4" t="s">
        <v>1074</v>
      </c>
      <c r="C1609" s="5">
        <v>28139</v>
      </c>
      <c r="D1609" s="6">
        <v>8413.9699999999993</v>
      </c>
    </row>
    <row r="1610" spans="1:4" ht="15.95" customHeight="1" x14ac:dyDescent="0.25">
      <c r="A1610" s="4" t="s">
        <v>1044</v>
      </c>
      <c r="B1610" s="4" t="s">
        <v>1075</v>
      </c>
      <c r="C1610" s="5">
        <v>28141</v>
      </c>
      <c r="D1610" s="6">
        <v>8689.34</v>
      </c>
    </row>
    <row r="1611" spans="1:4" ht="15.95" customHeight="1" x14ac:dyDescent="0.25">
      <c r="A1611" s="4" t="s">
        <v>1044</v>
      </c>
      <c r="B1611" s="4" t="s">
        <v>1076</v>
      </c>
      <c r="C1611" s="5">
        <v>28143</v>
      </c>
      <c r="D1611" s="6">
        <v>10598.42</v>
      </c>
    </row>
    <row r="1612" spans="1:4" ht="15.95" customHeight="1" x14ac:dyDescent="0.25">
      <c r="A1612" s="4" t="s">
        <v>1044</v>
      </c>
      <c r="B1612" s="4" t="s">
        <v>178</v>
      </c>
      <c r="C1612" s="5">
        <v>28145</v>
      </c>
      <c r="D1612" s="6">
        <v>8146.83</v>
      </c>
    </row>
    <row r="1613" spans="1:4" ht="15.95" customHeight="1" x14ac:dyDescent="0.25">
      <c r="A1613" s="4" t="s">
        <v>1044</v>
      </c>
      <c r="B1613" s="4" t="s">
        <v>1077</v>
      </c>
      <c r="C1613" s="5">
        <v>28147</v>
      </c>
      <c r="D1613" s="6">
        <v>10364.82</v>
      </c>
    </row>
    <row r="1614" spans="1:4" ht="15.95" customHeight="1" x14ac:dyDescent="0.25">
      <c r="A1614" s="4" t="s">
        <v>1044</v>
      </c>
      <c r="B1614" s="4" t="s">
        <v>478</v>
      </c>
      <c r="C1614" s="5">
        <v>28149</v>
      </c>
      <c r="D1614" s="6">
        <v>10335.66</v>
      </c>
    </row>
    <row r="1615" spans="1:4" ht="15.95" customHeight="1" x14ac:dyDescent="0.25">
      <c r="A1615" s="4" t="s">
        <v>1044</v>
      </c>
      <c r="B1615" s="4" t="s">
        <v>122</v>
      </c>
      <c r="C1615" s="5">
        <v>28151</v>
      </c>
      <c r="D1615" s="6">
        <v>9766.2199999999993</v>
      </c>
    </row>
    <row r="1616" spans="1:4" ht="15.95" customHeight="1" x14ac:dyDescent="0.25">
      <c r="A1616" s="4" t="s">
        <v>1044</v>
      </c>
      <c r="B1616" s="4" t="s">
        <v>479</v>
      </c>
      <c r="C1616" s="5">
        <v>28153</v>
      </c>
      <c r="D1616" s="6">
        <v>9129.44</v>
      </c>
    </row>
    <row r="1617" spans="1:4" ht="15.95" customHeight="1" x14ac:dyDescent="0.25">
      <c r="A1617" s="4" t="s">
        <v>1044</v>
      </c>
      <c r="B1617" s="4" t="s">
        <v>480</v>
      </c>
      <c r="C1617" s="5">
        <v>28155</v>
      </c>
      <c r="D1617" s="6">
        <v>8499.19</v>
      </c>
    </row>
    <row r="1618" spans="1:4" ht="15.95" customHeight="1" x14ac:dyDescent="0.25">
      <c r="A1618" s="4" t="s">
        <v>1044</v>
      </c>
      <c r="B1618" s="4" t="s">
        <v>484</v>
      </c>
      <c r="C1618" s="5">
        <v>28157</v>
      </c>
      <c r="D1618" s="6">
        <v>9958.0499999999993</v>
      </c>
    </row>
    <row r="1619" spans="1:4" ht="15.95" customHeight="1" x14ac:dyDescent="0.25">
      <c r="A1619" s="4" t="s">
        <v>1044</v>
      </c>
      <c r="B1619" s="4" t="s">
        <v>124</v>
      </c>
      <c r="C1619" s="5">
        <v>28159</v>
      </c>
      <c r="D1619" s="6">
        <v>8574.93</v>
      </c>
    </row>
    <row r="1620" spans="1:4" ht="15.95" customHeight="1" x14ac:dyDescent="0.25">
      <c r="A1620" s="4" t="s">
        <v>1044</v>
      </c>
      <c r="B1620" s="4" t="s">
        <v>1078</v>
      </c>
      <c r="C1620" s="5">
        <v>28161</v>
      </c>
      <c r="D1620" s="6">
        <v>8984.51</v>
      </c>
    </row>
    <row r="1621" spans="1:4" ht="15.95" customHeight="1" x14ac:dyDescent="0.25">
      <c r="A1621" s="4" t="s">
        <v>1044</v>
      </c>
      <c r="B1621" s="4" t="s">
        <v>1079</v>
      </c>
      <c r="C1621" s="5">
        <v>28163</v>
      </c>
      <c r="D1621" s="6">
        <v>10352.02</v>
      </c>
    </row>
    <row r="1622" spans="1:4" ht="15.95" customHeight="1" x14ac:dyDescent="0.25">
      <c r="A1622" s="4" t="s">
        <v>1080</v>
      </c>
      <c r="B1622" s="4" t="s">
        <v>31</v>
      </c>
      <c r="C1622" s="5" t="s">
        <v>29</v>
      </c>
      <c r="D1622" s="6">
        <v>7082.48</v>
      </c>
    </row>
    <row r="1623" spans="1:4" ht="15.95" customHeight="1" x14ac:dyDescent="0.25">
      <c r="A1623" s="4" t="s">
        <v>1080</v>
      </c>
      <c r="B1623" s="4" t="s">
        <v>1081</v>
      </c>
      <c r="C1623" s="5">
        <v>30001</v>
      </c>
      <c r="D1623" s="6">
        <v>8306.3799999999992</v>
      </c>
    </row>
    <row r="1624" spans="1:4" ht="15.95" customHeight="1" x14ac:dyDescent="0.25">
      <c r="A1624" s="4" t="s">
        <v>1080</v>
      </c>
      <c r="B1624" s="4" t="s">
        <v>1082</v>
      </c>
      <c r="C1624" s="5">
        <v>30003</v>
      </c>
      <c r="D1624" s="6">
        <v>9653.81</v>
      </c>
    </row>
    <row r="1625" spans="1:4" ht="15.95" customHeight="1" x14ac:dyDescent="0.25">
      <c r="A1625" s="4" t="s">
        <v>1080</v>
      </c>
      <c r="B1625" s="4" t="s">
        <v>550</v>
      </c>
      <c r="C1625" s="5">
        <v>30005</v>
      </c>
      <c r="D1625" s="6">
        <v>7491.36</v>
      </c>
    </row>
    <row r="1626" spans="1:4" ht="15.95" customHeight="1" x14ac:dyDescent="0.25">
      <c r="A1626" s="4" t="s">
        <v>1080</v>
      </c>
      <c r="B1626" s="4" t="s">
        <v>1083</v>
      </c>
      <c r="C1626" s="5">
        <v>30007</v>
      </c>
      <c r="D1626" s="6">
        <v>6635.82</v>
      </c>
    </row>
    <row r="1627" spans="1:4" ht="15.95" customHeight="1" x14ac:dyDescent="0.25">
      <c r="A1627" s="4" t="s">
        <v>1080</v>
      </c>
      <c r="B1627" s="4" t="s">
        <v>1084</v>
      </c>
      <c r="C1627" s="5">
        <v>30009</v>
      </c>
      <c r="D1627" s="6">
        <v>6967.76</v>
      </c>
    </row>
    <row r="1628" spans="1:4" ht="15.95" customHeight="1" x14ac:dyDescent="0.25">
      <c r="A1628" s="4" t="s">
        <v>1080</v>
      </c>
      <c r="B1628" s="4" t="s">
        <v>751</v>
      </c>
      <c r="C1628" s="5">
        <v>30011</v>
      </c>
      <c r="D1628" s="6">
        <v>5975.85</v>
      </c>
    </row>
    <row r="1629" spans="1:4" ht="15.95" customHeight="1" x14ac:dyDescent="0.25">
      <c r="A1629" s="4" t="s">
        <v>1080</v>
      </c>
      <c r="B1629" s="4" t="s">
        <v>1085</v>
      </c>
      <c r="C1629" s="5">
        <v>30013</v>
      </c>
      <c r="D1629" s="6">
        <v>7740.08</v>
      </c>
    </row>
    <row r="1630" spans="1:4" ht="15.95" customHeight="1" x14ac:dyDescent="0.25">
      <c r="A1630" s="4" t="s">
        <v>1080</v>
      </c>
      <c r="B1630" s="4" t="s">
        <v>1086</v>
      </c>
      <c r="C1630" s="5">
        <v>30015</v>
      </c>
      <c r="D1630" s="6">
        <v>7402.67</v>
      </c>
    </row>
    <row r="1631" spans="1:4" ht="15.95" customHeight="1" x14ac:dyDescent="0.25">
      <c r="A1631" s="4" t="s">
        <v>1080</v>
      </c>
      <c r="B1631" s="4" t="s">
        <v>271</v>
      </c>
      <c r="C1631" s="5">
        <v>30017</v>
      </c>
      <c r="D1631" s="6">
        <v>7025.66</v>
      </c>
    </row>
    <row r="1632" spans="1:4" ht="15.95" customHeight="1" x14ac:dyDescent="0.25">
      <c r="A1632" s="4" t="s">
        <v>1080</v>
      </c>
      <c r="B1632" s="4" t="s">
        <v>1087</v>
      </c>
      <c r="C1632" s="5">
        <v>30019</v>
      </c>
      <c r="D1632" s="6">
        <v>8497.51</v>
      </c>
    </row>
    <row r="1633" spans="1:4" ht="15.95" customHeight="1" x14ac:dyDescent="0.25">
      <c r="A1633" s="4" t="s">
        <v>1080</v>
      </c>
      <c r="B1633" s="4" t="s">
        <v>408</v>
      </c>
      <c r="C1633" s="5">
        <v>30021</v>
      </c>
      <c r="D1633" s="6">
        <v>6533.79</v>
      </c>
    </row>
    <row r="1634" spans="1:4" ht="15.95" customHeight="1" x14ac:dyDescent="0.25">
      <c r="A1634" s="4" t="s">
        <v>1080</v>
      </c>
      <c r="B1634" s="4" t="s">
        <v>1088</v>
      </c>
      <c r="C1634" s="5">
        <v>30023</v>
      </c>
      <c r="D1634" s="6">
        <v>7816.6</v>
      </c>
    </row>
    <row r="1635" spans="1:4" ht="15.95" customHeight="1" x14ac:dyDescent="0.25">
      <c r="A1635" s="4" t="s">
        <v>1080</v>
      </c>
      <c r="B1635" s="4" t="s">
        <v>1089</v>
      </c>
      <c r="C1635" s="5">
        <v>30025</v>
      </c>
      <c r="D1635" s="6">
        <v>8800</v>
      </c>
    </row>
    <row r="1636" spans="1:4" ht="15.95" customHeight="1" x14ac:dyDescent="0.25">
      <c r="A1636" s="4" t="s">
        <v>1080</v>
      </c>
      <c r="B1636" s="4" t="s">
        <v>1090</v>
      </c>
      <c r="C1636" s="5">
        <v>30027</v>
      </c>
      <c r="D1636" s="6">
        <v>6229.48</v>
      </c>
    </row>
    <row r="1637" spans="1:4" ht="15.95" customHeight="1" x14ac:dyDescent="0.25">
      <c r="A1637" s="4" t="s">
        <v>1080</v>
      </c>
      <c r="B1637" s="4" t="s">
        <v>1091</v>
      </c>
      <c r="C1637" s="5">
        <v>30029</v>
      </c>
      <c r="D1637" s="6">
        <v>6498.75</v>
      </c>
    </row>
    <row r="1638" spans="1:4" ht="15.95" customHeight="1" x14ac:dyDescent="0.25">
      <c r="A1638" s="4" t="s">
        <v>1080</v>
      </c>
      <c r="B1638" s="4" t="s">
        <v>592</v>
      </c>
      <c r="C1638" s="5">
        <v>30031</v>
      </c>
      <c r="D1638" s="6">
        <v>6435.41</v>
      </c>
    </row>
    <row r="1639" spans="1:4" ht="15.95" customHeight="1" x14ac:dyDescent="0.25">
      <c r="A1639" s="4" t="s">
        <v>1080</v>
      </c>
      <c r="B1639" s="4" t="s">
        <v>280</v>
      </c>
      <c r="C1639" s="5">
        <v>30033</v>
      </c>
      <c r="D1639" s="6">
        <v>6255.38</v>
      </c>
    </row>
    <row r="1640" spans="1:4" ht="15.95" customHeight="1" x14ac:dyDescent="0.25">
      <c r="A1640" s="4" t="s">
        <v>1080</v>
      </c>
      <c r="B1640" s="4" t="s">
        <v>1092</v>
      </c>
      <c r="C1640" s="5">
        <v>30035</v>
      </c>
      <c r="D1640" s="6">
        <v>8959.77</v>
      </c>
    </row>
    <row r="1641" spans="1:4" ht="15.95" customHeight="1" x14ac:dyDescent="0.25">
      <c r="A1641" s="4" t="s">
        <v>1080</v>
      </c>
      <c r="B1641" s="4" t="s">
        <v>1093</v>
      </c>
      <c r="C1641" s="5">
        <v>30037</v>
      </c>
      <c r="D1641" s="6">
        <v>6027.23</v>
      </c>
    </row>
    <row r="1642" spans="1:4" ht="15.95" customHeight="1" x14ac:dyDescent="0.25">
      <c r="A1642" s="4" t="s">
        <v>1080</v>
      </c>
      <c r="B1642" s="4" t="s">
        <v>1094</v>
      </c>
      <c r="C1642" s="5">
        <v>30039</v>
      </c>
      <c r="D1642" s="6">
        <v>5300.81</v>
      </c>
    </row>
    <row r="1643" spans="1:4" ht="15.95" customHeight="1" x14ac:dyDescent="0.25">
      <c r="A1643" s="4" t="s">
        <v>1080</v>
      </c>
      <c r="B1643" s="4" t="s">
        <v>1095</v>
      </c>
      <c r="C1643" s="5">
        <v>30041</v>
      </c>
      <c r="D1643" s="6">
        <v>6563.3</v>
      </c>
    </row>
    <row r="1644" spans="1:4" ht="15.95" customHeight="1" x14ac:dyDescent="0.25">
      <c r="A1644" s="4" t="s">
        <v>1080</v>
      </c>
      <c r="B1644" s="4" t="s">
        <v>94</v>
      </c>
      <c r="C1644" s="5">
        <v>30043</v>
      </c>
      <c r="D1644" s="6">
        <v>6048.72</v>
      </c>
    </row>
    <row r="1645" spans="1:4" ht="15.95" customHeight="1" x14ac:dyDescent="0.25">
      <c r="A1645" s="4" t="s">
        <v>1080</v>
      </c>
      <c r="B1645" s="4" t="s">
        <v>1096</v>
      </c>
      <c r="C1645" s="5">
        <v>30045</v>
      </c>
      <c r="D1645" s="6">
        <v>5627.88</v>
      </c>
    </row>
    <row r="1646" spans="1:4" ht="15.95" customHeight="1" x14ac:dyDescent="0.25">
      <c r="A1646" s="4" t="s">
        <v>1080</v>
      </c>
      <c r="B1646" s="4" t="s">
        <v>216</v>
      </c>
      <c r="C1646" s="5">
        <v>30047</v>
      </c>
      <c r="D1646" s="6">
        <v>8212.33</v>
      </c>
    </row>
    <row r="1647" spans="1:4" ht="15.95" customHeight="1" x14ac:dyDescent="0.25">
      <c r="A1647" s="4" t="s">
        <v>1080</v>
      </c>
      <c r="B1647" s="4" t="s">
        <v>1097</v>
      </c>
      <c r="C1647" s="5">
        <v>30049</v>
      </c>
      <c r="D1647" s="6">
        <v>6741.32</v>
      </c>
    </row>
    <row r="1648" spans="1:4" ht="15.95" customHeight="1" x14ac:dyDescent="0.25">
      <c r="A1648" s="4" t="s">
        <v>1080</v>
      </c>
      <c r="B1648" s="4" t="s">
        <v>355</v>
      </c>
      <c r="C1648" s="5">
        <v>30051</v>
      </c>
      <c r="D1648" s="6">
        <v>9054.64</v>
      </c>
    </row>
    <row r="1649" spans="1:4" ht="15.95" customHeight="1" x14ac:dyDescent="0.25">
      <c r="A1649" s="4" t="s">
        <v>1080</v>
      </c>
      <c r="B1649" s="4" t="s">
        <v>155</v>
      </c>
      <c r="C1649" s="5">
        <v>30053</v>
      </c>
      <c r="D1649" s="6">
        <v>6458.19</v>
      </c>
    </row>
    <row r="1650" spans="1:4" ht="15.95" customHeight="1" x14ac:dyDescent="0.25">
      <c r="A1650" s="4" t="s">
        <v>1080</v>
      </c>
      <c r="B1650" s="4" t="s">
        <v>102</v>
      </c>
      <c r="C1650" s="5">
        <v>30057</v>
      </c>
      <c r="D1650" s="6">
        <v>7476.54</v>
      </c>
    </row>
    <row r="1651" spans="1:4" ht="15.95" customHeight="1" x14ac:dyDescent="0.25">
      <c r="A1651" s="4" t="s">
        <v>1080</v>
      </c>
      <c r="B1651" s="4" t="s">
        <v>1098</v>
      </c>
      <c r="C1651" s="5">
        <v>30055</v>
      </c>
      <c r="D1651" s="6">
        <v>6640</v>
      </c>
    </row>
    <row r="1652" spans="1:4" ht="15.95" customHeight="1" x14ac:dyDescent="0.25">
      <c r="A1652" s="4" t="s">
        <v>1080</v>
      </c>
      <c r="B1652" s="4" t="s">
        <v>1099</v>
      </c>
      <c r="C1652" s="5">
        <v>30059</v>
      </c>
      <c r="D1652" s="6">
        <v>8151.22</v>
      </c>
    </row>
    <row r="1653" spans="1:4" ht="15.95" customHeight="1" x14ac:dyDescent="0.25">
      <c r="A1653" s="4" t="s">
        <v>1080</v>
      </c>
      <c r="B1653" s="4" t="s">
        <v>292</v>
      </c>
      <c r="C1653" s="5">
        <v>30061</v>
      </c>
      <c r="D1653" s="6">
        <v>6278.04</v>
      </c>
    </row>
    <row r="1654" spans="1:4" ht="15.95" customHeight="1" x14ac:dyDescent="0.25">
      <c r="A1654" s="4" t="s">
        <v>1080</v>
      </c>
      <c r="B1654" s="4" t="s">
        <v>1100</v>
      </c>
      <c r="C1654" s="5">
        <v>30063</v>
      </c>
      <c r="D1654" s="6">
        <v>6591.87</v>
      </c>
    </row>
    <row r="1655" spans="1:4" ht="15.95" customHeight="1" x14ac:dyDescent="0.25">
      <c r="A1655" s="4" t="s">
        <v>1080</v>
      </c>
      <c r="B1655" s="4" t="s">
        <v>1101</v>
      </c>
      <c r="C1655" s="5">
        <v>30065</v>
      </c>
      <c r="D1655" s="6">
        <v>7669.3</v>
      </c>
    </row>
    <row r="1656" spans="1:4" ht="15.95" customHeight="1" x14ac:dyDescent="0.25">
      <c r="A1656" s="4" t="s">
        <v>1080</v>
      </c>
      <c r="B1656" s="4" t="s">
        <v>298</v>
      </c>
      <c r="C1656" s="5">
        <v>30067</v>
      </c>
      <c r="D1656" s="6">
        <v>6571.79</v>
      </c>
    </row>
    <row r="1657" spans="1:4" ht="15.95" customHeight="1" x14ac:dyDescent="0.25">
      <c r="A1657" s="4" t="s">
        <v>1080</v>
      </c>
      <c r="B1657" s="4" t="s">
        <v>1102</v>
      </c>
      <c r="C1657" s="5">
        <v>30069</v>
      </c>
      <c r="D1657" s="6">
        <v>8736.08</v>
      </c>
    </row>
    <row r="1658" spans="1:4" ht="15.95" customHeight="1" x14ac:dyDescent="0.25">
      <c r="A1658" s="4" t="s">
        <v>1080</v>
      </c>
      <c r="B1658" s="4" t="s">
        <v>164</v>
      </c>
      <c r="C1658" s="5">
        <v>30071</v>
      </c>
      <c r="D1658" s="6">
        <v>7415</v>
      </c>
    </row>
    <row r="1659" spans="1:4" ht="15.95" customHeight="1" x14ac:dyDescent="0.25">
      <c r="A1659" s="4" t="s">
        <v>1080</v>
      </c>
      <c r="B1659" s="4" t="s">
        <v>1103</v>
      </c>
      <c r="C1659" s="5">
        <v>30073</v>
      </c>
      <c r="D1659" s="6">
        <v>8990.01</v>
      </c>
    </row>
    <row r="1660" spans="1:4" ht="15.95" customHeight="1" x14ac:dyDescent="0.25">
      <c r="A1660" s="4" t="s">
        <v>1080</v>
      </c>
      <c r="B1660" s="4" t="s">
        <v>1104</v>
      </c>
      <c r="C1660" s="5">
        <v>30075</v>
      </c>
      <c r="D1660" s="6">
        <v>5041.88</v>
      </c>
    </row>
    <row r="1661" spans="1:4" ht="15.95" customHeight="1" x14ac:dyDescent="0.25">
      <c r="A1661" s="4" t="s">
        <v>1080</v>
      </c>
      <c r="B1661" s="4" t="s">
        <v>783</v>
      </c>
      <c r="C1661" s="5">
        <v>30077</v>
      </c>
      <c r="D1661" s="6">
        <v>7149.26</v>
      </c>
    </row>
    <row r="1662" spans="1:4" ht="15.95" customHeight="1" x14ac:dyDescent="0.25">
      <c r="A1662" s="4" t="s">
        <v>1080</v>
      </c>
      <c r="B1662" s="4" t="s">
        <v>168</v>
      </c>
      <c r="C1662" s="5">
        <v>30079</v>
      </c>
      <c r="D1662" s="6">
        <v>5039.4399999999996</v>
      </c>
    </row>
    <row r="1663" spans="1:4" ht="15.95" customHeight="1" x14ac:dyDescent="0.25">
      <c r="A1663" s="4" t="s">
        <v>1080</v>
      </c>
      <c r="B1663" s="4" t="s">
        <v>1105</v>
      </c>
      <c r="C1663" s="5">
        <v>30081</v>
      </c>
      <c r="D1663" s="6">
        <v>5804.52</v>
      </c>
    </row>
    <row r="1664" spans="1:4" ht="15.95" customHeight="1" x14ac:dyDescent="0.25">
      <c r="A1664" s="4" t="s">
        <v>1080</v>
      </c>
      <c r="B1664" s="4" t="s">
        <v>615</v>
      </c>
      <c r="C1664" s="5">
        <v>30083</v>
      </c>
      <c r="D1664" s="6">
        <v>6751.05</v>
      </c>
    </row>
    <row r="1665" spans="1:4" ht="15.95" customHeight="1" x14ac:dyDescent="0.25">
      <c r="A1665" s="4" t="s">
        <v>1080</v>
      </c>
      <c r="B1665" s="4" t="s">
        <v>1106</v>
      </c>
      <c r="C1665" s="5">
        <v>30085</v>
      </c>
      <c r="D1665" s="6">
        <v>10085.129999999999</v>
      </c>
    </row>
    <row r="1666" spans="1:4" ht="15.95" customHeight="1" x14ac:dyDescent="0.25">
      <c r="A1666" s="4" t="s">
        <v>1080</v>
      </c>
      <c r="B1666" s="4" t="s">
        <v>1107</v>
      </c>
      <c r="C1666" s="5">
        <v>30087</v>
      </c>
      <c r="D1666" s="6">
        <v>7546.86</v>
      </c>
    </row>
    <row r="1667" spans="1:4" ht="15.95" customHeight="1" x14ac:dyDescent="0.25">
      <c r="A1667" s="4" t="s">
        <v>1080</v>
      </c>
      <c r="B1667" s="4" t="s">
        <v>1108</v>
      </c>
      <c r="C1667" s="5">
        <v>30089</v>
      </c>
      <c r="D1667" s="6">
        <v>6417.12</v>
      </c>
    </row>
    <row r="1668" spans="1:4" ht="15.95" customHeight="1" x14ac:dyDescent="0.25">
      <c r="A1668" s="4" t="s">
        <v>1080</v>
      </c>
      <c r="B1668" s="4" t="s">
        <v>722</v>
      </c>
      <c r="C1668" s="5">
        <v>30091</v>
      </c>
      <c r="D1668" s="6">
        <v>7303.07</v>
      </c>
    </row>
    <row r="1669" spans="1:4" ht="15.95" customHeight="1" x14ac:dyDescent="0.25">
      <c r="A1669" s="4" t="s">
        <v>1080</v>
      </c>
      <c r="B1669" s="4" t="s">
        <v>1109</v>
      </c>
      <c r="C1669" s="5">
        <v>30093</v>
      </c>
      <c r="D1669" s="6">
        <v>7823.75</v>
      </c>
    </row>
    <row r="1670" spans="1:4" ht="15.95" customHeight="1" x14ac:dyDescent="0.25">
      <c r="A1670" s="4" t="s">
        <v>1080</v>
      </c>
      <c r="B1670" s="4" t="s">
        <v>1110</v>
      </c>
      <c r="C1670" s="5">
        <v>30095</v>
      </c>
      <c r="D1670" s="6">
        <v>6950.88</v>
      </c>
    </row>
    <row r="1671" spans="1:4" ht="15.95" customHeight="1" x14ac:dyDescent="0.25">
      <c r="A1671" s="4" t="s">
        <v>1080</v>
      </c>
      <c r="B1671" s="4" t="s">
        <v>1111</v>
      </c>
      <c r="C1671" s="5">
        <v>30097</v>
      </c>
      <c r="D1671" s="6">
        <v>7333.94</v>
      </c>
    </row>
    <row r="1672" spans="1:4" ht="15.95" customHeight="1" x14ac:dyDescent="0.25">
      <c r="A1672" s="4" t="s">
        <v>1080</v>
      </c>
      <c r="B1672" s="4" t="s">
        <v>575</v>
      </c>
      <c r="C1672" s="5">
        <v>30099</v>
      </c>
      <c r="D1672" s="6">
        <v>8348.4699999999993</v>
      </c>
    </row>
    <row r="1673" spans="1:4" ht="15.95" customHeight="1" x14ac:dyDescent="0.25">
      <c r="A1673" s="4" t="s">
        <v>1080</v>
      </c>
      <c r="B1673" s="4" t="s">
        <v>1112</v>
      </c>
      <c r="C1673" s="5">
        <v>30101</v>
      </c>
      <c r="D1673" s="6">
        <v>6487.96</v>
      </c>
    </row>
    <row r="1674" spans="1:4" ht="15.95" customHeight="1" x14ac:dyDescent="0.25">
      <c r="A1674" s="4" t="s">
        <v>1080</v>
      </c>
      <c r="B1674" s="4" t="s">
        <v>1113</v>
      </c>
      <c r="C1674" s="5">
        <v>30103</v>
      </c>
      <c r="D1674" s="6">
        <v>6629.4</v>
      </c>
    </row>
    <row r="1675" spans="1:4" ht="15.95" customHeight="1" x14ac:dyDescent="0.25">
      <c r="A1675" s="4" t="s">
        <v>1080</v>
      </c>
      <c r="B1675" s="4" t="s">
        <v>577</v>
      </c>
      <c r="C1675" s="5">
        <v>30105</v>
      </c>
      <c r="D1675" s="6">
        <v>7734.05</v>
      </c>
    </row>
    <row r="1676" spans="1:4" ht="15.95" customHeight="1" x14ac:dyDescent="0.25">
      <c r="A1676" s="4" t="s">
        <v>1080</v>
      </c>
      <c r="B1676" s="4" t="s">
        <v>1114</v>
      </c>
      <c r="C1676" s="5">
        <v>30107</v>
      </c>
      <c r="D1676" s="6">
        <v>8216.4599999999991</v>
      </c>
    </row>
    <row r="1677" spans="1:4" ht="15.95" customHeight="1" x14ac:dyDescent="0.25">
      <c r="A1677" s="4" t="s">
        <v>1080</v>
      </c>
      <c r="B1677" s="4" t="s">
        <v>1115</v>
      </c>
      <c r="C1677" s="5">
        <v>30109</v>
      </c>
      <c r="D1677" s="6">
        <v>7977.4</v>
      </c>
    </row>
    <row r="1678" spans="1:4" ht="15.95" customHeight="1" x14ac:dyDescent="0.25">
      <c r="A1678" s="4" t="s">
        <v>1080</v>
      </c>
      <c r="B1678" s="4" t="s">
        <v>1116</v>
      </c>
      <c r="C1678" s="5">
        <v>30111</v>
      </c>
      <c r="D1678" s="6">
        <v>7631.61</v>
      </c>
    </row>
    <row r="1679" spans="1:4" ht="15.95" customHeight="1" x14ac:dyDescent="0.25">
      <c r="A1679" s="4" t="s">
        <v>1117</v>
      </c>
      <c r="B1679" s="4" t="s">
        <v>31</v>
      </c>
      <c r="C1679" s="5" t="s">
        <v>29</v>
      </c>
      <c r="D1679" s="6">
        <v>8633.42</v>
      </c>
    </row>
    <row r="1680" spans="1:4" ht="15.95" customHeight="1" x14ac:dyDescent="0.25">
      <c r="A1680" s="4" t="s">
        <v>1117</v>
      </c>
      <c r="B1680" s="4" t="s">
        <v>1118</v>
      </c>
      <c r="C1680" s="5">
        <v>37001</v>
      </c>
      <c r="D1680" s="6">
        <v>8919.1</v>
      </c>
    </row>
    <row r="1681" spans="1:4" ht="15.95" customHeight="1" x14ac:dyDescent="0.25">
      <c r="A1681" s="4" t="s">
        <v>1117</v>
      </c>
      <c r="B1681" s="4" t="s">
        <v>579</v>
      </c>
      <c r="C1681" s="5">
        <v>37003</v>
      </c>
      <c r="D1681" s="6">
        <v>8208.52</v>
      </c>
    </row>
    <row r="1682" spans="1:4" ht="15.95" customHeight="1" x14ac:dyDescent="0.25">
      <c r="A1682" s="4" t="s">
        <v>1117</v>
      </c>
      <c r="B1682" s="4" t="s">
        <v>1119</v>
      </c>
      <c r="C1682" s="5">
        <v>37005</v>
      </c>
      <c r="D1682" s="6">
        <v>8515.33</v>
      </c>
    </row>
    <row r="1683" spans="1:4" ht="15.95" customHeight="1" x14ac:dyDescent="0.25">
      <c r="A1683" s="4" t="s">
        <v>1117</v>
      </c>
      <c r="B1683" s="4" t="s">
        <v>1120</v>
      </c>
      <c r="C1683" s="5">
        <v>37007</v>
      </c>
      <c r="D1683" s="6">
        <v>9125.77</v>
      </c>
    </row>
    <row r="1684" spans="1:4" ht="15.95" customHeight="1" x14ac:dyDescent="0.25">
      <c r="A1684" s="4" t="s">
        <v>1117</v>
      </c>
      <c r="B1684" s="4" t="s">
        <v>1121</v>
      </c>
      <c r="C1684" s="5">
        <v>37009</v>
      </c>
      <c r="D1684" s="6">
        <v>8046.22</v>
      </c>
    </row>
    <row r="1685" spans="1:4" ht="15.95" customHeight="1" x14ac:dyDescent="0.25">
      <c r="A1685" s="4" t="s">
        <v>1117</v>
      </c>
      <c r="B1685" s="4" t="s">
        <v>1122</v>
      </c>
      <c r="C1685" s="5">
        <v>37011</v>
      </c>
      <c r="D1685" s="6">
        <v>8123.51</v>
      </c>
    </row>
    <row r="1686" spans="1:4" ht="15.95" customHeight="1" x14ac:dyDescent="0.25">
      <c r="A1686" s="4" t="s">
        <v>1117</v>
      </c>
      <c r="B1686" s="4" t="s">
        <v>1123</v>
      </c>
      <c r="C1686" s="5">
        <v>37013</v>
      </c>
      <c r="D1686" s="6">
        <v>7990.84</v>
      </c>
    </row>
    <row r="1687" spans="1:4" ht="15.95" customHeight="1" x14ac:dyDescent="0.25">
      <c r="A1687" s="4" t="s">
        <v>1117</v>
      </c>
      <c r="B1687" s="4" t="s">
        <v>1124</v>
      </c>
      <c r="C1687" s="5">
        <v>37015</v>
      </c>
      <c r="D1687" s="6">
        <v>9472.7099999999991</v>
      </c>
    </row>
    <row r="1688" spans="1:4" ht="15.95" customHeight="1" x14ac:dyDescent="0.25">
      <c r="A1688" s="4" t="s">
        <v>1117</v>
      </c>
      <c r="B1688" s="4" t="s">
        <v>1125</v>
      </c>
      <c r="C1688" s="5">
        <v>37017</v>
      </c>
      <c r="D1688" s="6">
        <v>10701.76</v>
      </c>
    </row>
    <row r="1689" spans="1:4" ht="15.95" customHeight="1" x14ac:dyDescent="0.25">
      <c r="A1689" s="4" t="s">
        <v>1117</v>
      </c>
      <c r="B1689" s="4" t="s">
        <v>1126</v>
      </c>
      <c r="C1689" s="5">
        <v>37019</v>
      </c>
      <c r="D1689" s="6">
        <v>7690.61</v>
      </c>
    </row>
    <row r="1690" spans="1:4" ht="15.95" customHeight="1" x14ac:dyDescent="0.25">
      <c r="A1690" s="4" t="s">
        <v>1117</v>
      </c>
      <c r="B1690" s="4" t="s">
        <v>1127</v>
      </c>
      <c r="C1690" s="5">
        <v>37021</v>
      </c>
      <c r="D1690" s="6">
        <v>7452.77</v>
      </c>
    </row>
    <row r="1691" spans="1:4" ht="15.95" customHeight="1" x14ac:dyDescent="0.25">
      <c r="A1691" s="4" t="s">
        <v>1117</v>
      </c>
      <c r="B1691" s="4" t="s">
        <v>391</v>
      </c>
      <c r="C1691" s="5">
        <v>37023</v>
      </c>
      <c r="D1691" s="6">
        <v>7988.38</v>
      </c>
    </row>
    <row r="1692" spans="1:4" ht="15.95" customHeight="1" x14ac:dyDescent="0.25">
      <c r="A1692" s="4" t="s">
        <v>1117</v>
      </c>
      <c r="B1692" s="4" t="s">
        <v>1128</v>
      </c>
      <c r="C1692" s="5">
        <v>37025</v>
      </c>
      <c r="D1692" s="6">
        <v>9189.9500000000007</v>
      </c>
    </row>
    <row r="1693" spans="1:4" ht="15.95" customHeight="1" x14ac:dyDescent="0.25">
      <c r="A1693" s="4" t="s">
        <v>1117</v>
      </c>
      <c r="B1693" s="4" t="s">
        <v>747</v>
      </c>
      <c r="C1693" s="5">
        <v>37027</v>
      </c>
      <c r="D1693" s="6">
        <v>8026.19</v>
      </c>
    </row>
    <row r="1694" spans="1:4" ht="15.95" customHeight="1" x14ac:dyDescent="0.25">
      <c r="A1694" s="4" t="s">
        <v>1117</v>
      </c>
      <c r="B1694" s="4" t="s">
        <v>393</v>
      </c>
      <c r="C1694" s="5">
        <v>37029</v>
      </c>
      <c r="D1694" s="6">
        <v>8759.76</v>
      </c>
    </row>
    <row r="1695" spans="1:4" ht="15.95" customHeight="1" x14ac:dyDescent="0.25">
      <c r="A1695" s="4" t="s">
        <v>1117</v>
      </c>
      <c r="B1695" s="4" t="s">
        <v>1129</v>
      </c>
      <c r="C1695" s="5">
        <v>37031</v>
      </c>
      <c r="D1695" s="6">
        <v>8064.87</v>
      </c>
    </row>
    <row r="1696" spans="1:4" ht="15.95" customHeight="1" x14ac:dyDescent="0.25">
      <c r="A1696" s="4" t="s">
        <v>1117</v>
      </c>
      <c r="B1696" s="4" t="s">
        <v>1130</v>
      </c>
      <c r="C1696" s="5">
        <v>37033</v>
      </c>
      <c r="D1696" s="6">
        <v>8526.2999999999993</v>
      </c>
    </row>
    <row r="1697" spans="1:4" ht="15.95" customHeight="1" x14ac:dyDescent="0.25">
      <c r="A1697" s="4" t="s">
        <v>1117</v>
      </c>
      <c r="B1697" s="4" t="s">
        <v>1131</v>
      </c>
      <c r="C1697" s="5">
        <v>37035</v>
      </c>
      <c r="D1697" s="6">
        <v>7905.55</v>
      </c>
    </row>
    <row r="1698" spans="1:4" ht="15.95" customHeight="1" x14ac:dyDescent="0.25">
      <c r="A1698" s="4" t="s">
        <v>1117</v>
      </c>
      <c r="B1698" s="4" t="s">
        <v>397</v>
      </c>
      <c r="C1698" s="5">
        <v>37037</v>
      </c>
      <c r="D1698" s="6">
        <v>8333.75</v>
      </c>
    </row>
    <row r="1699" spans="1:4" ht="15.95" customHeight="1" x14ac:dyDescent="0.25">
      <c r="A1699" s="4" t="s">
        <v>1117</v>
      </c>
      <c r="B1699" s="4" t="s">
        <v>67</v>
      </c>
      <c r="C1699" s="5">
        <v>37039</v>
      </c>
      <c r="D1699" s="6">
        <v>7124.16</v>
      </c>
    </row>
    <row r="1700" spans="1:4" ht="15.95" customHeight="1" x14ac:dyDescent="0.25">
      <c r="A1700" s="4" t="s">
        <v>1117</v>
      </c>
      <c r="B1700" s="4" t="s">
        <v>1132</v>
      </c>
      <c r="C1700" s="5">
        <v>37041</v>
      </c>
      <c r="D1700" s="6">
        <v>8719.61</v>
      </c>
    </row>
    <row r="1701" spans="1:4" ht="15.95" customHeight="1" x14ac:dyDescent="0.25">
      <c r="A1701" s="4" t="s">
        <v>1117</v>
      </c>
      <c r="B1701" s="4" t="s">
        <v>71</v>
      </c>
      <c r="C1701" s="5">
        <v>37043</v>
      </c>
      <c r="D1701" s="6">
        <v>6405.62</v>
      </c>
    </row>
    <row r="1702" spans="1:4" ht="15.95" customHeight="1" x14ac:dyDescent="0.25">
      <c r="A1702" s="4" t="s">
        <v>1117</v>
      </c>
      <c r="B1702" s="4" t="s">
        <v>135</v>
      </c>
      <c r="C1702" s="5">
        <v>37045</v>
      </c>
      <c r="D1702" s="6">
        <v>8663.15</v>
      </c>
    </row>
    <row r="1703" spans="1:4" ht="15.95" customHeight="1" x14ac:dyDescent="0.25">
      <c r="A1703" s="4" t="s">
        <v>1117</v>
      </c>
      <c r="B1703" s="4" t="s">
        <v>1133</v>
      </c>
      <c r="C1703" s="5">
        <v>37047</v>
      </c>
      <c r="D1703" s="6">
        <v>9922.77</v>
      </c>
    </row>
    <row r="1704" spans="1:4" ht="15.95" customHeight="1" x14ac:dyDescent="0.25">
      <c r="A1704" s="4" t="s">
        <v>1117</v>
      </c>
      <c r="B1704" s="4" t="s">
        <v>1134</v>
      </c>
      <c r="C1704" s="5">
        <v>37049</v>
      </c>
      <c r="D1704" s="6">
        <v>8556.4599999999991</v>
      </c>
    </row>
    <row r="1705" spans="1:4" ht="15.95" customHeight="1" x14ac:dyDescent="0.25">
      <c r="A1705" s="4" t="s">
        <v>1117</v>
      </c>
      <c r="B1705" s="4" t="s">
        <v>586</v>
      </c>
      <c r="C1705" s="5">
        <v>37051</v>
      </c>
      <c r="D1705" s="6">
        <v>9203.24</v>
      </c>
    </row>
    <row r="1706" spans="1:4" ht="15.95" customHeight="1" x14ac:dyDescent="0.25">
      <c r="A1706" s="4" t="s">
        <v>1117</v>
      </c>
      <c r="B1706" s="4" t="s">
        <v>1135</v>
      </c>
      <c r="C1706" s="5">
        <v>37053</v>
      </c>
      <c r="D1706" s="6">
        <v>7846.27</v>
      </c>
    </row>
    <row r="1707" spans="1:4" ht="15.95" customHeight="1" x14ac:dyDescent="0.25">
      <c r="A1707" s="4" t="s">
        <v>1117</v>
      </c>
      <c r="B1707" s="4" t="s">
        <v>1136</v>
      </c>
      <c r="C1707" s="5">
        <v>37055</v>
      </c>
      <c r="D1707" s="6">
        <v>6613.74</v>
      </c>
    </row>
    <row r="1708" spans="1:4" ht="15.95" customHeight="1" x14ac:dyDescent="0.25">
      <c r="A1708" s="4" t="s">
        <v>1117</v>
      </c>
      <c r="B1708" s="4" t="s">
        <v>1137</v>
      </c>
      <c r="C1708" s="5">
        <v>37057</v>
      </c>
      <c r="D1708" s="6">
        <v>8957.94</v>
      </c>
    </row>
    <row r="1709" spans="1:4" ht="15.95" customHeight="1" x14ac:dyDescent="0.25">
      <c r="A1709" s="4" t="s">
        <v>1117</v>
      </c>
      <c r="B1709" s="4" t="s">
        <v>1138</v>
      </c>
      <c r="C1709" s="5">
        <v>37059</v>
      </c>
      <c r="D1709" s="6">
        <v>8748.18</v>
      </c>
    </row>
    <row r="1710" spans="1:4" ht="15.95" customHeight="1" x14ac:dyDescent="0.25">
      <c r="A1710" s="4" t="s">
        <v>1117</v>
      </c>
      <c r="B1710" s="4" t="s">
        <v>1139</v>
      </c>
      <c r="C1710" s="5">
        <v>37061</v>
      </c>
      <c r="D1710" s="6">
        <v>9178</v>
      </c>
    </row>
    <row r="1711" spans="1:4" ht="15.95" customHeight="1" x14ac:dyDescent="0.25">
      <c r="A1711" s="4" t="s">
        <v>1117</v>
      </c>
      <c r="B1711" s="4" t="s">
        <v>1140</v>
      </c>
      <c r="C1711" s="5">
        <v>37063</v>
      </c>
      <c r="D1711" s="6">
        <v>9598</v>
      </c>
    </row>
    <row r="1712" spans="1:4" ht="15.95" customHeight="1" x14ac:dyDescent="0.25">
      <c r="A1712" s="4" t="s">
        <v>1117</v>
      </c>
      <c r="B1712" s="4" t="s">
        <v>1141</v>
      </c>
      <c r="C1712" s="5">
        <v>37065</v>
      </c>
      <c r="D1712" s="6">
        <v>9761.32</v>
      </c>
    </row>
    <row r="1713" spans="1:4" ht="15.95" customHeight="1" x14ac:dyDescent="0.25">
      <c r="A1713" s="4" t="s">
        <v>1117</v>
      </c>
      <c r="B1713" s="4" t="s">
        <v>420</v>
      </c>
      <c r="C1713" s="5">
        <v>37067</v>
      </c>
      <c r="D1713" s="6">
        <v>9426.98</v>
      </c>
    </row>
    <row r="1714" spans="1:4" ht="15.95" customHeight="1" x14ac:dyDescent="0.25">
      <c r="A1714" s="4" t="s">
        <v>1117</v>
      </c>
      <c r="B1714" s="4" t="s">
        <v>87</v>
      </c>
      <c r="C1714" s="5">
        <v>37069</v>
      </c>
      <c r="D1714" s="6">
        <v>8901.26</v>
      </c>
    </row>
    <row r="1715" spans="1:4" ht="15.95" customHeight="1" x14ac:dyDescent="0.25">
      <c r="A1715" s="4" t="s">
        <v>1117</v>
      </c>
      <c r="B1715" s="4" t="s">
        <v>1142</v>
      </c>
      <c r="C1715" s="5">
        <v>37071</v>
      </c>
      <c r="D1715" s="6">
        <v>9236.36</v>
      </c>
    </row>
    <row r="1716" spans="1:4" ht="15.95" customHeight="1" x14ac:dyDescent="0.25">
      <c r="A1716" s="4" t="s">
        <v>1117</v>
      </c>
      <c r="B1716" s="4" t="s">
        <v>1143</v>
      </c>
      <c r="C1716" s="5">
        <v>37073</v>
      </c>
      <c r="D1716" s="6">
        <v>8333.61</v>
      </c>
    </row>
    <row r="1717" spans="1:4" ht="15.95" customHeight="1" x14ac:dyDescent="0.25">
      <c r="A1717" s="4" t="s">
        <v>1117</v>
      </c>
      <c r="B1717" s="4" t="s">
        <v>188</v>
      </c>
      <c r="C1717" s="5">
        <v>37075</v>
      </c>
      <c r="D1717" s="6">
        <v>7132.17</v>
      </c>
    </row>
    <row r="1718" spans="1:4" ht="15.95" customHeight="1" x14ac:dyDescent="0.25">
      <c r="A1718" s="4" t="s">
        <v>1117</v>
      </c>
      <c r="B1718" s="4" t="s">
        <v>1144</v>
      </c>
      <c r="C1718" s="5">
        <v>37077</v>
      </c>
      <c r="D1718" s="6">
        <v>8490.9500000000007</v>
      </c>
    </row>
    <row r="1719" spans="1:4" ht="15.95" customHeight="1" x14ac:dyDescent="0.25">
      <c r="A1719" s="4" t="s">
        <v>1117</v>
      </c>
      <c r="B1719" s="4" t="s">
        <v>89</v>
      </c>
      <c r="C1719" s="5">
        <v>37079</v>
      </c>
      <c r="D1719" s="6">
        <v>9179.7000000000007</v>
      </c>
    </row>
    <row r="1720" spans="1:4" ht="15.95" customHeight="1" x14ac:dyDescent="0.25">
      <c r="A1720" s="4" t="s">
        <v>1117</v>
      </c>
      <c r="B1720" s="4" t="s">
        <v>1145</v>
      </c>
      <c r="C1720" s="5">
        <v>37081</v>
      </c>
      <c r="D1720" s="6">
        <v>8666.76</v>
      </c>
    </row>
    <row r="1721" spans="1:4" ht="15.95" customHeight="1" x14ac:dyDescent="0.25">
      <c r="A1721" s="4" t="s">
        <v>1117</v>
      </c>
      <c r="B1721" s="4" t="s">
        <v>1146</v>
      </c>
      <c r="C1721" s="5">
        <v>37083</v>
      </c>
      <c r="D1721" s="6">
        <v>9380.7000000000007</v>
      </c>
    </row>
    <row r="1722" spans="1:4" ht="15.95" customHeight="1" x14ac:dyDescent="0.25">
      <c r="A1722" s="4" t="s">
        <v>1117</v>
      </c>
      <c r="B1722" s="4" t="s">
        <v>1147</v>
      </c>
      <c r="C1722" s="5">
        <v>37085</v>
      </c>
      <c r="D1722" s="6">
        <v>9761.16</v>
      </c>
    </row>
    <row r="1723" spans="1:4" ht="15.95" customHeight="1" x14ac:dyDescent="0.25">
      <c r="A1723" s="4" t="s">
        <v>1117</v>
      </c>
      <c r="B1723" s="4" t="s">
        <v>1148</v>
      </c>
      <c r="C1723" s="5">
        <v>37087</v>
      </c>
      <c r="D1723" s="6">
        <v>7576.4</v>
      </c>
    </row>
    <row r="1724" spans="1:4" ht="15.95" customHeight="1" x14ac:dyDescent="0.25">
      <c r="A1724" s="4" t="s">
        <v>1117</v>
      </c>
      <c r="B1724" s="4" t="s">
        <v>593</v>
      </c>
      <c r="C1724" s="5">
        <v>37089</v>
      </c>
      <c r="D1724" s="6">
        <v>7674.32</v>
      </c>
    </row>
    <row r="1725" spans="1:4" ht="15.95" customHeight="1" x14ac:dyDescent="0.25">
      <c r="A1725" s="4" t="s">
        <v>1117</v>
      </c>
      <c r="B1725" s="4" t="s">
        <v>1149</v>
      </c>
      <c r="C1725" s="5">
        <v>37091</v>
      </c>
      <c r="D1725" s="6">
        <v>8973.08</v>
      </c>
    </row>
    <row r="1726" spans="1:4" ht="15.95" customHeight="1" x14ac:dyDescent="0.25">
      <c r="A1726" s="4" t="s">
        <v>1117</v>
      </c>
      <c r="B1726" s="4" t="s">
        <v>1150</v>
      </c>
      <c r="C1726" s="5">
        <v>37093</v>
      </c>
      <c r="D1726" s="6">
        <v>9591.6299999999992</v>
      </c>
    </row>
    <row r="1727" spans="1:4" ht="15.95" customHeight="1" x14ac:dyDescent="0.25">
      <c r="A1727" s="4" t="s">
        <v>1117</v>
      </c>
      <c r="B1727" s="4" t="s">
        <v>1151</v>
      </c>
      <c r="C1727" s="5">
        <v>37095</v>
      </c>
      <c r="D1727" s="6">
        <v>7852.39</v>
      </c>
    </row>
    <row r="1728" spans="1:4" ht="15.95" customHeight="1" x14ac:dyDescent="0.25">
      <c r="A1728" s="4" t="s">
        <v>1117</v>
      </c>
      <c r="B1728" s="4" t="s">
        <v>1152</v>
      </c>
      <c r="C1728" s="5">
        <v>37097</v>
      </c>
      <c r="D1728" s="6">
        <v>8875.73</v>
      </c>
    </row>
    <row r="1729" spans="1:4" ht="15.95" customHeight="1" x14ac:dyDescent="0.25">
      <c r="A1729" s="4" t="s">
        <v>1117</v>
      </c>
      <c r="B1729" s="4" t="s">
        <v>93</v>
      </c>
      <c r="C1729" s="5">
        <v>37099</v>
      </c>
      <c r="D1729" s="6">
        <v>7250.57</v>
      </c>
    </row>
    <row r="1730" spans="1:4" ht="15.95" customHeight="1" x14ac:dyDescent="0.25">
      <c r="A1730" s="4" t="s">
        <v>1117</v>
      </c>
      <c r="B1730" s="4" t="s">
        <v>1153</v>
      </c>
      <c r="C1730" s="5">
        <v>37101</v>
      </c>
      <c r="D1730" s="6">
        <v>9463.82</v>
      </c>
    </row>
    <row r="1731" spans="1:4" ht="15.95" customHeight="1" x14ac:dyDescent="0.25">
      <c r="A1731" s="4" t="s">
        <v>1117</v>
      </c>
      <c r="B1731" s="4" t="s">
        <v>438</v>
      </c>
      <c r="C1731" s="5">
        <v>37103</v>
      </c>
      <c r="D1731" s="6">
        <v>8777.75</v>
      </c>
    </row>
    <row r="1732" spans="1:4" ht="15.95" customHeight="1" x14ac:dyDescent="0.25">
      <c r="A1732" s="4" t="s">
        <v>1117</v>
      </c>
      <c r="B1732" s="4" t="s">
        <v>98</v>
      </c>
      <c r="C1732" s="5">
        <v>37105</v>
      </c>
      <c r="D1732" s="6">
        <v>8913.26</v>
      </c>
    </row>
    <row r="1733" spans="1:4" ht="15.95" customHeight="1" x14ac:dyDescent="0.25">
      <c r="A1733" s="4" t="s">
        <v>1117</v>
      </c>
      <c r="B1733" s="4" t="s">
        <v>1154</v>
      </c>
      <c r="C1733" s="5">
        <v>37107</v>
      </c>
      <c r="D1733" s="6">
        <v>8992.64</v>
      </c>
    </row>
    <row r="1734" spans="1:4" ht="15.95" customHeight="1" x14ac:dyDescent="0.25">
      <c r="A1734" s="4" t="s">
        <v>1117</v>
      </c>
      <c r="B1734" s="4" t="s">
        <v>155</v>
      </c>
      <c r="C1734" s="5">
        <v>37109</v>
      </c>
      <c r="D1734" s="6">
        <v>8697.2900000000009</v>
      </c>
    </row>
    <row r="1735" spans="1:4" ht="15.95" customHeight="1" x14ac:dyDescent="0.25">
      <c r="A1735" s="4" t="s">
        <v>1117</v>
      </c>
      <c r="B1735" s="4" t="s">
        <v>101</v>
      </c>
      <c r="C1735" s="5">
        <v>37113</v>
      </c>
      <c r="D1735" s="6">
        <v>6740.77</v>
      </c>
    </row>
    <row r="1736" spans="1:4" ht="15.95" customHeight="1" x14ac:dyDescent="0.25">
      <c r="A1736" s="4" t="s">
        <v>1117</v>
      </c>
      <c r="B1736" s="4" t="s">
        <v>102</v>
      </c>
      <c r="C1736" s="5">
        <v>37115</v>
      </c>
      <c r="D1736" s="6">
        <v>6895.4</v>
      </c>
    </row>
    <row r="1737" spans="1:4" ht="15.95" customHeight="1" x14ac:dyDescent="0.25">
      <c r="A1737" s="4" t="s">
        <v>1117</v>
      </c>
      <c r="B1737" s="4" t="s">
        <v>357</v>
      </c>
      <c r="C1737" s="5">
        <v>37117</v>
      </c>
      <c r="D1737" s="6">
        <v>9993.75</v>
      </c>
    </row>
    <row r="1738" spans="1:4" ht="15.95" customHeight="1" x14ac:dyDescent="0.25">
      <c r="A1738" s="4" t="s">
        <v>1117</v>
      </c>
      <c r="B1738" s="4" t="s">
        <v>1155</v>
      </c>
      <c r="C1738" s="5">
        <v>37111</v>
      </c>
      <c r="D1738" s="6">
        <v>7908.3</v>
      </c>
    </row>
    <row r="1739" spans="1:4" ht="15.95" customHeight="1" x14ac:dyDescent="0.25">
      <c r="A1739" s="4" t="s">
        <v>1117</v>
      </c>
      <c r="B1739" s="4" t="s">
        <v>1156</v>
      </c>
      <c r="C1739" s="5">
        <v>37119</v>
      </c>
      <c r="D1739" s="6">
        <v>8872.86</v>
      </c>
    </row>
    <row r="1740" spans="1:4" ht="15.95" customHeight="1" x14ac:dyDescent="0.25">
      <c r="A1740" s="4" t="s">
        <v>1117</v>
      </c>
      <c r="B1740" s="4" t="s">
        <v>446</v>
      </c>
      <c r="C1740" s="5">
        <v>37121</v>
      </c>
      <c r="D1740" s="6">
        <v>6885.19</v>
      </c>
    </row>
    <row r="1741" spans="1:4" ht="15.95" customHeight="1" x14ac:dyDescent="0.25">
      <c r="A1741" s="4" t="s">
        <v>1117</v>
      </c>
      <c r="B1741" s="4" t="s">
        <v>108</v>
      </c>
      <c r="C1741" s="5">
        <v>37123</v>
      </c>
      <c r="D1741" s="6">
        <v>8828.4</v>
      </c>
    </row>
    <row r="1742" spans="1:4" ht="15.95" customHeight="1" x14ac:dyDescent="0.25">
      <c r="A1742" s="4" t="s">
        <v>1117</v>
      </c>
      <c r="B1742" s="4" t="s">
        <v>1157</v>
      </c>
      <c r="C1742" s="5">
        <v>37125</v>
      </c>
      <c r="D1742" s="6">
        <v>8172.94</v>
      </c>
    </row>
    <row r="1743" spans="1:4" ht="15.95" customHeight="1" x14ac:dyDescent="0.25">
      <c r="A1743" s="4" t="s">
        <v>1117</v>
      </c>
      <c r="B1743" s="4" t="s">
        <v>1158</v>
      </c>
      <c r="C1743" s="5">
        <v>37127</v>
      </c>
      <c r="D1743" s="6">
        <v>9336.09</v>
      </c>
    </row>
    <row r="1744" spans="1:4" ht="15.95" customHeight="1" x14ac:dyDescent="0.25">
      <c r="A1744" s="4" t="s">
        <v>1117</v>
      </c>
      <c r="B1744" s="4" t="s">
        <v>1159</v>
      </c>
      <c r="C1744" s="5">
        <v>37129</v>
      </c>
      <c r="D1744" s="6">
        <v>8710.24</v>
      </c>
    </row>
    <row r="1745" spans="1:4" ht="15.95" customHeight="1" x14ac:dyDescent="0.25">
      <c r="A1745" s="4" t="s">
        <v>1117</v>
      </c>
      <c r="B1745" s="4" t="s">
        <v>1160</v>
      </c>
      <c r="C1745" s="5">
        <v>37131</v>
      </c>
      <c r="D1745" s="6">
        <v>9553.61</v>
      </c>
    </row>
    <row r="1746" spans="1:4" ht="15.95" customHeight="1" x14ac:dyDescent="0.25">
      <c r="A1746" s="4" t="s">
        <v>1117</v>
      </c>
      <c r="B1746" s="4" t="s">
        <v>1161</v>
      </c>
      <c r="C1746" s="5">
        <v>37133</v>
      </c>
      <c r="D1746" s="6">
        <v>8580.2999999999993</v>
      </c>
    </row>
    <row r="1747" spans="1:4" ht="15.95" customHeight="1" x14ac:dyDescent="0.25">
      <c r="A1747" s="4" t="s">
        <v>1117</v>
      </c>
      <c r="B1747" s="4" t="s">
        <v>228</v>
      </c>
      <c r="C1747" s="5">
        <v>37135</v>
      </c>
      <c r="D1747" s="6">
        <v>7777.81</v>
      </c>
    </row>
    <row r="1748" spans="1:4" ht="15.95" customHeight="1" x14ac:dyDescent="0.25">
      <c r="A1748" s="4" t="s">
        <v>1117</v>
      </c>
      <c r="B1748" s="4" t="s">
        <v>1162</v>
      </c>
      <c r="C1748" s="5">
        <v>37137</v>
      </c>
      <c r="D1748" s="6">
        <v>8215.84</v>
      </c>
    </row>
    <row r="1749" spans="1:4" ht="15.95" customHeight="1" x14ac:dyDescent="0.25">
      <c r="A1749" s="4" t="s">
        <v>1117</v>
      </c>
      <c r="B1749" s="4" t="s">
        <v>1163</v>
      </c>
      <c r="C1749" s="5">
        <v>37139</v>
      </c>
      <c r="D1749" s="6">
        <v>8507.93</v>
      </c>
    </row>
    <row r="1750" spans="1:4" ht="15.95" customHeight="1" x14ac:dyDescent="0.25">
      <c r="A1750" s="4" t="s">
        <v>1117</v>
      </c>
      <c r="B1750" s="4" t="s">
        <v>1164</v>
      </c>
      <c r="C1750" s="5">
        <v>37141</v>
      </c>
      <c r="D1750" s="6">
        <v>8531.75</v>
      </c>
    </row>
    <row r="1751" spans="1:4" ht="15.95" customHeight="1" x14ac:dyDescent="0.25">
      <c r="A1751" s="4" t="s">
        <v>1117</v>
      </c>
      <c r="B1751" s="4" t="s">
        <v>1165</v>
      </c>
      <c r="C1751" s="5">
        <v>37143</v>
      </c>
      <c r="D1751" s="6">
        <v>7726.62</v>
      </c>
    </row>
    <row r="1752" spans="1:4" ht="15.95" customHeight="1" x14ac:dyDescent="0.25">
      <c r="A1752" s="4" t="s">
        <v>1117</v>
      </c>
      <c r="B1752" s="4" t="s">
        <v>1166</v>
      </c>
      <c r="C1752" s="5">
        <v>37145</v>
      </c>
      <c r="D1752" s="6">
        <v>9343.0499999999993</v>
      </c>
    </row>
    <row r="1753" spans="1:4" ht="15.95" customHeight="1" x14ac:dyDescent="0.25">
      <c r="A1753" s="4" t="s">
        <v>1117</v>
      </c>
      <c r="B1753" s="4" t="s">
        <v>1167</v>
      </c>
      <c r="C1753" s="5">
        <v>37147</v>
      </c>
      <c r="D1753" s="6">
        <v>9395.86</v>
      </c>
    </row>
    <row r="1754" spans="1:4" ht="15.95" customHeight="1" x14ac:dyDescent="0.25">
      <c r="A1754" s="4" t="s">
        <v>1117</v>
      </c>
      <c r="B1754" s="4" t="s">
        <v>166</v>
      </c>
      <c r="C1754" s="5">
        <v>37149</v>
      </c>
      <c r="D1754" s="6">
        <v>7292.26</v>
      </c>
    </row>
    <row r="1755" spans="1:4" ht="15.95" customHeight="1" x14ac:dyDescent="0.25">
      <c r="A1755" s="4" t="s">
        <v>1117</v>
      </c>
      <c r="B1755" s="4" t="s">
        <v>113</v>
      </c>
      <c r="C1755" s="5">
        <v>37151</v>
      </c>
      <c r="D1755" s="6">
        <v>8291.98</v>
      </c>
    </row>
    <row r="1756" spans="1:4" ht="15.95" customHeight="1" x14ac:dyDescent="0.25">
      <c r="A1756" s="4" t="s">
        <v>1117</v>
      </c>
      <c r="B1756" s="4" t="s">
        <v>456</v>
      </c>
      <c r="C1756" s="5">
        <v>37153</v>
      </c>
      <c r="D1756" s="6">
        <v>9332.57</v>
      </c>
    </row>
    <row r="1757" spans="1:4" ht="15.95" customHeight="1" x14ac:dyDescent="0.25">
      <c r="A1757" s="4" t="s">
        <v>1117</v>
      </c>
      <c r="B1757" s="4" t="s">
        <v>1168</v>
      </c>
      <c r="C1757" s="5">
        <v>37155</v>
      </c>
      <c r="D1757" s="6">
        <v>10397.620000000001</v>
      </c>
    </row>
    <row r="1758" spans="1:4" ht="15.95" customHeight="1" x14ac:dyDescent="0.25">
      <c r="A1758" s="4" t="s">
        <v>1117</v>
      </c>
      <c r="B1758" s="4" t="s">
        <v>1169</v>
      </c>
      <c r="C1758" s="5">
        <v>37157</v>
      </c>
      <c r="D1758" s="6">
        <v>8555.2099999999991</v>
      </c>
    </row>
    <row r="1759" spans="1:4" ht="15.95" customHeight="1" x14ac:dyDescent="0.25">
      <c r="A1759" s="4" t="s">
        <v>1117</v>
      </c>
      <c r="B1759" s="4" t="s">
        <v>786</v>
      </c>
      <c r="C1759" s="5">
        <v>37159</v>
      </c>
      <c r="D1759" s="6">
        <v>9105.4699999999993</v>
      </c>
    </row>
    <row r="1760" spans="1:4" ht="15.95" customHeight="1" x14ac:dyDescent="0.25">
      <c r="A1760" s="4" t="s">
        <v>1117</v>
      </c>
      <c r="B1760" s="4" t="s">
        <v>1170</v>
      </c>
      <c r="C1760" s="5">
        <v>37161</v>
      </c>
      <c r="D1760" s="6">
        <v>7833.15</v>
      </c>
    </row>
    <row r="1761" spans="1:4" ht="15.95" customHeight="1" x14ac:dyDescent="0.25">
      <c r="A1761" s="4" t="s">
        <v>1117</v>
      </c>
      <c r="B1761" s="4" t="s">
        <v>1171</v>
      </c>
      <c r="C1761" s="5">
        <v>37163</v>
      </c>
      <c r="D1761" s="6">
        <v>9286.7900000000009</v>
      </c>
    </row>
    <row r="1762" spans="1:4" ht="15.95" customHeight="1" x14ac:dyDescent="0.25">
      <c r="A1762" s="4" t="s">
        <v>1117</v>
      </c>
      <c r="B1762" s="4" t="s">
        <v>1036</v>
      </c>
      <c r="C1762" s="5">
        <v>37165</v>
      </c>
      <c r="D1762" s="6">
        <v>8403.4500000000007</v>
      </c>
    </row>
    <row r="1763" spans="1:4" ht="15.95" customHeight="1" x14ac:dyDescent="0.25">
      <c r="A1763" s="4" t="s">
        <v>1117</v>
      </c>
      <c r="B1763" s="4" t="s">
        <v>1172</v>
      </c>
      <c r="C1763" s="5">
        <v>37167</v>
      </c>
      <c r="D1763" s="6">
        <v>8993.59</v>
      </c>
    </row>
    <row r="1764" spans="1:4" ht="15.95" customHeight="1" x14ac:dyDescent="0.25">
      <c r="A1764" s="4" t="s">
        <v>1117</v>
      </c>
      <c r="B1764" s="4" t="s">
        <v>1173</v>
      </c>
      <c r="C1764" s="5">
        <v>37169</v>
      </c>
      <c r="D1764" s="6">
        <v>9272.85</v>
      </c>
    </row>
    <row r="1765" spans="1:4" ht="15.95" customHeight="1" x14ac:dyDescent="0.25">
      <c r="A1765" s="4" t="s">
        <v>1117</v>
      </c>
      <c r="B1765" s="4" t="s">
        <v>1174</v>
      </c>
      <c r="C1765" s="5">
        <v>37171</v>
      </c>
      <c r="D1765" s="6">
        <v>9517.6299999999992</v>
      </c>
    </row>
    <row r="1766" spans="1:4" ht="15.95" customHeight="1" x14ac:dyDescent="0.25">
      <c r="A1766" s="4" t="s">
        <v>1117</v>
      </c>
      <c r="B1766" s="4" t="s">
        <v>1175</v>
      </c>
      <c r="C1766" s="5">
        <v>37173</v>
      </c>
      <c r="D1766" s="6">
        <v>8740.1299999999992</v>
      </c>
    </row>
    <row r="1767" spans="1:4" ht="15.95" customHeight="1" x14ac:dyDescent="0.25">
      <c r="A1767" s="4" t="s">
        <v>1117</v>
      </c>
      <c r="B1767" s="4" t="s">
        <v>1176</v>
      </c>
      <c r="C1767" s="5">
        <v>37175</v>
      </c>
      <c r="D1767" s="6">
        <v>7337.9</v>
      </c>
    </row>
    <row r="1768" spans="1:4" ht="15.95" customHeight="1" x14ac:dyDescent="0.25">
      <c r="A1768" s="4" t="s">
        <v>1117</v>
      </c>
      <c r="B1768" s="4" t="s">
        <v>1177</v>
      </c>
      <c r="C1768" s="5">
        <v>37177</v>
      </c>
      <c r="D1768" s="6">
        <v>9150.7800000000007</v>
      </c>
    </row>
    <row r="1769" spans="1:4" ht="15.95" customHeight="1" x14ac:dyDescent="0.25">
      <c r="A1769" s="4" t="s">
        <v>1117</v>
      </c>
      <c r="B1769" s="4" t="s">
        <v>178</v>
      </c>
      <c r="C1769" s="5">
        <v>37179</v>
      </c>
      <c r="D1769" s="6">
        <v>8248.7199999999993</v>
      </c>
    </row>
    <row r="1770" spans="1:4" ht="15.95" customHeight="1" x14ac:dyDescent="0.25">
      <c r="A1770" s="4" t="s">
        <v>1117</v>
      </c>
      <c r="B1770" s="4" t="s">
        <v>1178</v>
      </c>
      <c r="C1770" s="5">
        <v>37181</v>
      </c>
      <c r="D1770" s="6">
        <v>8857.9599999999991</v>
      </c>
    </row>
    <row r="1771" spans="1:4" ht="15.95" customHeight="1" x14ac:dyDescent="0.25">
      <c r="A1771" s="4" t="s">
        <v>1117</v>
      </c>
      <c r="B1771" s="4" t="s">
        <v>1179</v>
      </c>
      <c r="C1771" s="5">
        <v>37183</v>
      </c>
      <c r="D1771" s="6">
        <v>7944.43</v>
      </c>
    </row>
    <row r="1772" spans="1:4" ht="15.95" customHeight="1" x14ac:dyDescent="0.25">
      <c r="A1772" s="4" t="s">
        <v>1117</v>
      </c>
      <c r="B1772" s="4" t="s">
        <v>478</v>
      </c>
      <c r="C1772" s="5">
        <v>37185</v>
      </c>
      <c r="D1772" s="6">
        <v>8483.2800000000007</v>
      </c>
    </row>
    <row r="1773" spans="1:4" ht="15.95" customHeight="1" x14ac:dyDescent="0.25">
      <c r="A1773" s="4" t="s">
        <v>1117</v>
      </c>
      <c r="B1773" s="4" t="s">
        <v>122</v>
      </c>
      <c r="C1773" s="5">
        <v>37187</v>
      </c>
      <c r="D1773" s="6">
        <v>8578.81</v>
      </c>
    </row>
    <row r="1774" spans="1:4" ht="15.95" customHeight="1" x14ac:dyDescent="0.25">
      <c r="A1774" s="4" t="s">
        <v>1117</v>
      </c>
      <c r="B1774" s="4" t="s">
        <v>1180</v>
      </c>
      <c r="C1774" s="5">
        <v>37189</v>
      </c>
      <c r="D1774" s="6">
        <v>7969.96</v>
      </c>
    </row>
    <row r="1775" spans="1:4" ht="15.95" customHeight="1" x14ac:dyDescent="0.25">
      <c r="A1775" s="4" t="s">
        <v>1117</v>
      </c>
      <c r="B1775" s="4" t="s">
        <v>479</v>
      </c>
      <c r="C1775" s="5">
        <v>37191</v>
      </c>
      <c r="D1775" s="6">
        <v>9165.44</v>
      </c>
    </row>
    <row r="1776" spans="1:4" ht="15.95" customHeight="1" x14ac:dyDescent="0.25">
      <c r="A1776" s="4" t="s">
        <v>1117</v>
      </c>
      <c r="B1776" s="4" t="s">
        <v>483</v>
      </c>
      <c r="C1776" s="5">
        <v>37193</v>
      </c>
      <c r="D1776" s="6">
        <v>8671.2099999999991</v>
      </c>
    </row>
    <row r="1777" spans="1:4" ht="15.95" customHeight="1" x14ac:dyDescent="0.25">
      <c r="A1777" s="4" t="s">
        <v>1117</v>
      </c>
      <c r="B1777" s="4" t="s">
        <v>733</v>
      </c>
      <c r="C1777" s="5">
        <v>37195</v>
      </c>
      <c r="D1777" s="6">
        <v>9509.81</v>
      </c>
    </row>
    <row r="1778" spans="1:4" ht="15.95" customHeight="1" x14ac:dyDescent="0.25">
      <c r="A1778" s="4" t="s">
        <v>1117</v>
      </c>
      <c r="B1778" s="4" t="s">
        <v>1181</v>
      </c>
      <c r="C1778" s="5">
        <v>37197</v>
      </c>
      <c r="D1778" s="6">
        <v>9428.35</v>
      </c>
    </row>
    <row r="1779" spans="1:4" ht="15.95" customHeight="1" x14ac:dyDescent="0.25">
      <c r="A1779" s="4" t="s">
        <v>1117</v>
      </c>
      <c r="B1779" s="4" t="s">
        <v>1182</v>
      </c>
      <c r="C1779" s="5">
        <v>37199</v>
      </c>
      <c r="D1779" s="6">
        <v>7060.03</v>
      </c>
    </row>
    <row r="1780" spans="1:4" ht="15.95" customHeight="1" x14ac:dyDescent="0.25">
      <c r="A1780" s="4" t="s">
        <v>1183</v>
      </c>
      <c r="B1780" s="4" t="s">
        <v>31</v>
      </c>
      <c r="C1780" s="5" t="s">
        <v>29</v>
      </c>
      <c r="D1780" s="6">
        <v>7972.92</v>
      </c>
    </row>
    <row r="1781" spans="1:4" ht="15.95" customHeight="1" x14ac:dyDescent="0.25">
      <c r="A1781" s="4" t="s">
        <v>1183</v>
      </c>
      <c r="B1781" s="4" t="s">
        <v>257</v>
      </c>
      <c r="C1781" s="5">
        <v>38001</v>
      </c>
      <c r="D1781" s="6">
        <v>7448.3</v>
      </c>
    </row>
    <row r="1782" spans="1:4" ht="15.95" customHeight="1" x14ac:dyDescent="0.25">
      <c r="A1782" s="4" t="s">
        <v>1183</v>
      </c>
      <c r="B1782" s="4" t="s">
        <v>1184</v>
      </c>
      <c r="C1782" s="5">
        <v>38003</v>
      </c>
      <c r="D1782" s="6">
        <v>8542.66</v>
      </c>
    </row>
    <row r="1783" spans="1:4" ht="15.95" customHeight="1" x14ac:dyDescent="0.25">
      <c r="A1783" s="4" t="s">
        <v>1183</v>
      </c>
      <c r="B1783" s="4" t="s">
        <v>1185</v>
      </c>
      <c r="C1783" s="5">
        <v>38005</v>
      </c>
      <c r="D1783" s="6">
        <v>9514.0400000000009</v>
      </c>
    </row>
    <row r="1784" spans="1:4" ht="15.95" customHeight="1" x14ac:dyDescent="0.25">
      <c r="A1784" s="4" t="s">
        <v>1183</v>
      </c>
      <c r="B1784" s="4" t="s">
        <v>1186</v>
      </c>
      <c r="C1784" s="5">
        <v>38007</v>
      </c>
      <c r="D1784" s="6">
        <v>6390.32</v>
      </c>
    </row>
    <row r="1785" spans="1:4" ht="15.95" customHeight="1" x14ac:dyDescent="0.25">
      <c r="A1785" s="4" t="s">
        <v>1183</v>
      </c>
      <c r="B1785" s="4" t="s">
        <v>1187</v>
      </c>
      <c r="C1785" s="5">
        <v>38009</v>
      </c>
      <c r="D1785" s="6">
        <v>7213.5</v>
      </c>
    </row>
    <row r="1786" spans="1:4" ht="15.95" customHeight="1" x14ac:dyDescent="0.25">
      <c r="A1786" s="4" t="s">
        <v>1183</v>
      </c>
      <c r="B1786" s="4" t="s">
        <v>1188</v>
      </c>
      <c r="C1786" s="5">
        <v>38011</v>
      </c>
      <c r="D1786" s="6">
        <v>8084.26</v>
      </c>
    </row>
    <row r="1787" spans="1:4" ht="15.95" customHeight="1" x14ac:dyDescent="0.25">
      <c r="A1787" s="4" t="s">
        <v>1183</v>
      </c>
      <c r="B1787" s="4" t="s">
        <v>391</v>
      </c>
      <c r="C1787" s="5">
        <v>38013</v>
      </c>
      <c r="D1787" s="6">
        <v>8446.6</v>
      </c>
    </row>
    <row r="1788" spans="1:4" ht="15.95" customHeight="1" x14ac:dyDescent="0.25">
      <c r="A1788" s="4" t="s">
        <v>1183</v>
      </c>
      <c r="B1788" s="4" t="s">
        <v>1189</v>
      </c>
      <c r="C1788" s="5">
        <v>38015</v>
      </c>
      <c r="D1788" s="6">
        <v>7727.43</v>
      </c>
    </row>
    <row r="1789" spans="1:4" ht="15.95" customHeight="1" x14ac:dyDescent="0.25">
      <c r="A1789" s="4" t="s">
        <v>1183</v>
      </c>
      <c r="B1789" s="4" t="s">
        <v>500</v>
      </c>
      <c r="C1789" s="5">
        <v>38017</v>
      </c>
      <c r="D1789" s="6">
        <v>8105.12</v>
      </c>
    </row>
    <row r="1790" spans="1:4" ht="15.95" customHeight="1" x14ac:dyDescent="0.25">
      <c r="A1790" s="4" t="s">
        <v>1183</v>
      </c>
      <c r="B1790" s="4" t="s">
        <v>1190</v>
      </c>
      <c r="C1790" s="5">
        <v>38019</v>
      </c>
      <c r="D1790" s="6">
        <v>7327.63</v>
      </c>
    </row>
    <row r="1791" spans="1:4" ht="15.95" customHeight="1" x14ac:dyDescent="0.25">
      <c r="A1791" s="4" t="s">
        <v>1183</v>
      </c>
      <c r="B1791" s="4" t="s">
        <v>1191</v>
      </c>
      <c r="C1791" s="5">
        <v>38021</v>
      </c>
      <c r="D1791" s="6">
        <v>9350.0499999999993</v>
      </c>
    </row>
    <row r="1792" spans="1:4" ht="15.95" customHeight="1" x14ac:dyDescent="0.25">
      <c r="A1792" s="4" t="s">
        <v>1183</v>
      </c>
      <c r="B1792" s="4" t="s">
        <v>1192</v>
      </c>
      <c r="C1792" s="5">
        <v>38023</v>
      </c>
      <c r="D1792" s="6">
        <v>9380.14</v>
      </c>
    </row>
    <row r="1793" spans="1:4" ht="15.95" customHeight="1" x14ac:dyDescent="0.25">
      <c r="A1793" s="4" t="s">
        <v>1183</v>
      </c>
      <c r="B1793" s="4" t="s">
        <v>1193</v>
      </c>
      <c r="C1793" s="5">
        <v>38025</v>
      </c>
      <c r="D1793" s="6">
        <v>7299.23</v>
      </c>
    </row>
    <row r="1794" spans="1:4" ht="15.95" customHeight="1" x14ac:dyDescent="0.25">
      <c r="A1794" s="4" t="s">
        <v>1183</v>
      </c>
      <c r="B1794" s="4" t="s">
        <v>1194</v>
      </c>
      <c r="C1794" s="5">
        <v>38027</v>
      </c>
      <c r="D1794" s="6">
        <v>8629.7099999999991</v>
      </c>
    </row>
    <row r="1795" spans="1:4" ht="15.95" customHeight="1" x14ac:dyDescent="0.25">
      <c r="A1795" s="4" t="s">
        <v>1183</v>
      </c>
      <c r="B1795" s="4" t="s">
        <v>1195</v>
      </c>
      <c r="C1795" s="5">
        <v>38029</v>
      </c>
      <c r="D1795" s="6">
        <v>8074.93</v>
      </c>
    </row>
    <row r="1796" spans="1:4" ht="15.95" customHeight="1" x14ac:dyDescent="0.25">
      <c r="A1796" s="4" t="s">
        <v>1183</v>
      </c>
      <c r="B1796" s="4" t="s">
        <v>1196</v>
      </c>
      <c r="C1796" s="5">
        <v>38031</v>
      </c>
      <c r="D1796" s="6">
        <v>7690.4</v>
      </c>
    </row>
    <row r="1797" spans="1:4" ht="15.95" customHeight="1" x14ac:dyDescent="0.25">
      <c r="A1797" s="4" t="s">
        <v>1183</v>
      </c>
      <c r="B1797" s="4" t="s">
        <v>1093</v>
      </c>
      <c r="C1797" s="5">
        <v>38033</v>
      </c>
      <c r="D1797" s="6">
        <v>9091.98</v>
      </c>
    </row>
    <row r="1798" spans="1:4" ht="15.95" customHeight="1" x14ac:dyDescent="0.25">
      <c r="A1798" s="4" t="s">
        <v>1183</v>
      </c>
      <c r="B1798" s="4" t="s">
        <v>1197</v>
      </c>
      <c r="C1798" s="5">
        <v>38035</v>
      </c>
      <c r="D1798" s="6">
        <v>8513.39</v>
      </c>
    </row>
    <row r="1799" spans="1:4" ht="15.95" customHeight="1" x14ac:dyDescent="0.25">
      <c r="A1799" s="4" t="s">
        <v>1183</v>
      </c>
      <c r="B1799" s="4" t="s">
        <v>147</v>
      </c>
      <c r="C1799" s="5">
        <v>38037</v>
      </c>
      <c r="D1799" s="6">
        <v>9124.94</v>
      </c>
    </row>
    <row r="1800" spans="1:4" ht="15.95" customHeight="1" x14ac:dyDescent="0.25">
      <c r="A1800" s="4" t="s">
        <v>1183</v>
      </c>
      <c r="B1800" s="4" t="s">
        <v>1198</v>
      </c>
      <c r="C1800" s="5">
        <v>38039</v>
      </c>
      <c r="D1800" s="6">
        <v>8157.46</v>
      </c>
    </row>
    <row r="1801" spans="1:4" ht="15.95" customHeight="1" x14ac:dyDescent="0.25">
      <c r="A1801" s="4" t="s">
        <v>1183</v>
      </c>
      <c r="B1801" s="4" t="s">
        <v>1199</v>
      </c>
      <c r="C1801" s="5">
        <v>38041</v>
      </c>
      <c r="D1801" s="6">
        <v>8083.07</v>
      </c>
    </row>
    <row r="1802" spans="1:4" ht="15.95" customHeight="1" x14ac:dyDescent="0.25">
      <c r="A1802" s="4" t="s">
        <v>1183</v>
      </c>
      <c r="B1802" s="4" t="s">
        <v>1200</v>
      </c>
      <c r="C1802" s="5">
        <v>38043</v>
      </c>
      <c r="D1802" s="6">
        <v>6356.6</v>
      </c>
    </row>
    <row r="1803" spans="1:4" ht="15.95" customHeight="1" x14ac:dyDescent="0.25">
      <c r="A1803" s="4" t="s">
        <v>1183</v>
      </c>
      <c r="B1803" s="4" t="s">
        <v>1201</v>
      </c>
      <c r="C1803" s="5">
        <v>38045</v>
      </c>
      <c r="D1803" s="6">
        <v>8435.15</v>
      </c>
    </row>
    <row r="1804" spans="1:4" ht="15.95" customHeight="1" x14ac:dyDescent="0.25">
      <c r="A1804" s="4" t="s">
        <v>1183</v>
      </c>
      <c r="B1804" s="4" t="s">
        <v>157</v>
      </c>
      <c r="C1804" s="5">
        <v>38047</v>
      </c>
      <c r="D1804" s="6">
        <v>8730.01</v>
      </c>
    </row>
    <row r="1805" spans="1:4" ht="15.95" customHeight="1" x14ac:dyDescent="0.25">
      <c r="A1805" s="4" t="s">
        <v>1183</v>
      </c>
      <c r="B1805" s="4" t="s">
        <v>1202</v>
      </c>
      <c r="C1805" s="5">
        <v>38049</v>
      </c>
      <c r="D1805" s="6">
        <v>7871.65</v>
      </c>
    </row>
    <row r="1806" spans="1:4" ht="15.95" customHeight="1" x14ac:dyDescent="0.25">
      <c r="A1806" s="4" t="s">
        <v>1183</v>
      </c>
      <c r="B1806" s="4" t="s">
        <v>1203</v>
      </c>
      <c r="C1806" s="5">
        <v>38051</v>
      </c>
      <c r="D1806" s="6">
        <v>8495.5</v>
      </c>
    </row>
    <row r="1807" spans="1:4" ht="15.95" customHeight="1" x14ac:dyDescent="0.25">
      <c r="A1807" s="4" t="s">
        <v>1183</v>
      </c>
      <c r="B1807" s="4" t="s">
        <v>1204</v>
      </c>
      <c r="C1807" s="5">
        <v>38053</v>
      </c>
      <c r="D1807" s="6">
        <v>8687.36</v>
      </c>
    </row>
    <row r="1808" spans="1:4" ht="15.95" customHeight="1" x14ac:dyDescent="0.25">
      <c r="A1808" s="4" t="s">
        <v>1183</v>
      </c>
      <c r="B1808" s="4" t="s">
        <v>1205</v>
      </c>
      <c r="C1808" s="5">
        <v>38055</v>
      </c>
      <c r="D1808" s="6">
        <v>7714.32</v>
      </c>
    </row>
    <row r="1809" spans="1:4" ht="15.95" customHeight="1" x14ac:dyDescent="0.25">
      <c r="A1809" s="4" t="s">
        <v>1183</v>
      </c>
      <c r="B1809" s="4" t="s">
        <v>610</v>
      </c>
      <c r="C1809" s="5">
        <v>38057</v>
      </c>
      <c r="D1809" s="6">
        <v>7602.71</v>
      </c>
    </row>
    <row r="1810" spans="1:4" ht="15.95" customHeight="1" x14ac:dyDescent="0.25">
      <c r="A1810" s="4" t="s">
        <v>1183</v>
      </c>
      <c r="B1810" s="4" t="s">
        <v>703</v>
      </c>
      <c r="C1810" s="5">
        <v>38059</v>
      </c>
      <c r="D1810" s="6">
        <v>7977.18</v>
      </c>
    </row>
    <row r="1811" spans="1:4" ht="15.95" customHeight="1" x14ac:dyDescent="0.25">
      <c r="A1811" s="4" t="s">
        <v>1183</v>
      </c>
      <c r="B1811" s="4" t="s">
        <v>1206</v>
      </c>
      <c r="C1811" s="5">
        <v>38061</v>
      </c>
      <c r="D1811" s="6">
        <v>6966.64</v>
      </c>
    </row>
    <row r="1812" spans="1:4" ht="15.95" customHeight="1" x14ac:dyDescent="0.25">
      <c r="A1812" s="4" t="s">
        <v>1183</v>
      </c>
      <c r="B1812" s="4" t="s">
        <v>778</v>
      </c>
      <c r="C1812" s="5">
        <v>38063</v>
      </c>
      <c r="D1812" s="6">
        <v>8798.7900000000009</v>
      </c>
    </row>
    <row r="1813" spans="1:4" ht="15.95" customHeight="1" x14ac:dyDescent="0.25">
      <c r="A1813" s="4" t="s">
        <v>1183</v>
      </c>
      <c r="B1813" s="4" t="s">
        <v>1207</v>
      </c>
      <c r="C1813" s="5">
        <v>38065</v>
      </c>
      <c r="D1813" s="6">
        <v>7592.91</v>
      </c>
    </row>
    <row r="1814" spans="1:4" ht="15.95" customHeight="1" x14ac:dyDescent="0.25">
      <c r="A1814" s="4" t="s">
        <v>1183</v>
      </c>
      <c r="B1814" s="4" t="s">
        <v>1208</v>
      </c>
      <c r="C1814" s="5">
        <v>38067</v>
      </c>
      <c r="D1814" s="6">
        <v>7543.82</v>
      </c>
    </row>
    <row r="1815" spans="1:4" ht="15.95" customHeight="1" x14ac:dyDescent="0.25">
      <c r="A1815" s="4" t="s">
        <v>1183</v>
      </c>
      <c r="B1815" s="4" t="s">
        <v>453</v>
      </c>
      <c r="C1815" s="5">
        <v>38069</v>
      </c>
      <c r="D1815" s="6">
        <v>8482.2900000000009</v>
      </c>
    </row>
    <row r="1816" spans="1:4" ht="15.95" customHeight="1" x14ac:dyDescent="0.25">
      <c r="A1816" s="4" t="s">
        <v>1183</v>
      </c>
      <c r="B1816" s="4" t="s">
        <v>984</v>
      </c>
      <c r="C1816" s="5">
        <v>38071</v>
      </c>
      <c r="D1816" s="6">
        <v>7604.6</v>
      </c>
    </row>
    <row r="1817" spans="1:4" ht="15.95" customHeight="1" x14ac:dyDescent="0.25">
      <c r="A1817" s="4" t="s">
        <v>1183</v>
      </c>
      <c r="B1817" s="4" t="s">
        <v>1209</v>
      </c>
      <c r="C1817" s="5">
        <v>38073</v>
      </c>
      <c r="D1817" s="6">
        <v>9193.61</v>
      </c>
    </row>
    <row r="1818" spans="1:4" ht="15.95" customHeight="1" x14ac:dyDescent="0.25">
      <c r="A1818" s="4" t="s">
        <v>1183</v>
      </c>
      <c r="B1818" s="4" t="s">
        <v>987</v>
      </c>
      <c r="C1818" s="5">
        <v>38075</v>
      </c>
      <c r="D1818" s="6">
        <v>6728.5</v>
      </c>
    </row>
    <row r="1819" spans="1:4" ht="15.95" customHeight="1" x14ac:dyDescent="0.25">
      <c r="A1819" s="4" t="s">
        <v>1183</v>
      </c>
      <c r="B1819" s="4" t="s">
        <v>615</v>
      </c>
      <c r="C1819" s="5">
        <v>38077</v>
      </c>
      <c r="D1819" s="6">
        <v>7366.26</v>
      </c>
    </row>
    <row r="1820" spans="1:4" ht="15.95" customHeight="1" x14ac:dyDescent="0.25">
      <c r="A1820" s="4" t="s">
        <v>1183</v>
      </c>
      <c r="B1820" s="4" t="s">
        <v>1210</v>
      </c>
      <c r="C1820" s="5">
        <v>38079</v>
      </c>
      <c r="D1820" s="6">
        <v>9731.02</v>
      </c>
    </row>
    <row r="1821" spans="1:4" ht="15.95" customHeight="1" x14ac:dyDescent="0.25">
      <c r="A1821" s="4" t="s">
        <v>1183</v>
      </c>
      <c r="B1821" s="4" t="s">
        <v>1211</v>
      </c>
      <c r="C1821" s="5">
        <v>38081</v>
      </c>
      <c r="D1821" s="6">
        <v>7911.26</v>
      </c>
    </row>
    <row r="1822" spans="1:4" ht="15.95" customHeight="1" x14ac:dyDescent="0.25">
      <c r="A1822" s="4" t="s">
        <v>1183</v>
      </c>
      <c r="B1822" s="4" t="s">
        <v>722</v>
      </c>
      <c r="C1822" s="5">
        <v>38083</v>
      </c>
      <c r="D1822" s="6">
        <v>7943.53</v>
      </c>
    </row>
    <row r="1823" spans="1:4" ht="15.95" customHeight="1" x14ac:dyDescent="0.25">
      <c r="A1823" s="4" t="s">
        <v>1183</v>
      </c>
      <c r="B1823" s="4" t="s">
        <v>536</v>
      </c>
      <c r="C1823" s="5">
        <v>38085</v>
      </c>
      <c r="D1823" s="6">
        <v>11984.8</v>
      </c>
    </row>
    <row r="1824" spans="1:4" ht="15.95" customHeight="1" x14ac:dyDescent="0.25">
      <c r="A1824" s="4" t="s">
        <v>1183</v>
      </c>
      <c r="B1824" s="4" t="s">
        <v>1212</v>
      </c>
      <c r="C1824" s="5">
        <v>38087</v>
      </c>
      <c r="D1824" s="6">
        <v>5828.16</v>
      </c>
    </row>
    <row r="1825" spans="1:4" ht="15.95" customHeight="1" x14ac:dyDescent="0.25">
      <c r="A1825" s="4" t="s">
        <v>1183</v>
      </c>
      <c r="B1825" s="4" t="s">
        <v>619</v>
      </c>
      <c r="C1825" s="5">
        <v>38089</v>
      </c>
      <c r="D1825" s="6">
        <v>7248.26</v>
      </c>
    </row>
    <row r="1826" spans="1:4" ht="15.95" customHeight="1" x14ac:dyDescent="0.25">
      <c r="A1826" s="4" t="s">
        <v>1183</v>
      </c>
      <c r="B1826" s="4" t="s">
        <v>994</v>
      </c>
      <c r="C1826" s="5">
        <v>38091</v>
      </c>
      <c r="D1826" s="6">
        <v>6982.21</v>
      </c>
    </row>
    <row r="1827" spans="1:4" ht="15.95" customHeight="1" x14ac:dyDescent="0.25">
      <c r="A1827" s="4" t="s">
        <v>1183</v>
      </c>
      <c r="B1827" s="4" t="s">
        <v>1213</v>
      </c>
      <c r="C1827" s="5">
        <v>38093</v>
      </c>
      <c r="D1827" s="6">
        <v>7658.35</v>
      </c>
    </row>
    <row r="1828" spans="1:4" ht="15.95" customHeight="1" x14ac:dyDescent="0.25">
      <c r="A1828" s="4" t="s">
        <v>1183</v>
      </c>
      <c r="B1828" s="4" t="s">
        <v>1214</v>
      </c>
      <c r="C1828" s="5">
        <v>38095</v>
      </c>
      <c r="D1828" s="6">
        <v>8872.2800000000007</v>
      </c>
    </row>
    <row r="1829" spans="1:4" ht="15.95" customHeight="1" x14ac:dyDescent="0.25">
      <c r="A1829" s="4" t="s">
        <v>1183</v>
      </c>
      <c r="B1829" s="4" t="s">
        <v>1215</v>
      </c>
      <c r="C1829" s="5">
        <v>38097</v>
      </c>
      <c r="D1829" s="6">
        <v>8003.41</v>
      </c>
    </row>
    <row r="1830" spans="1:4" ht="15.95" customHeight="1" x14ac:dyDescent="0.25">
      <c r="A1830" s="4" t="s">
        <v>1183</v>
      </c>
      <c r="B1830" s="4" t="s">
        <v>1216</v>
      </c>
      <c r="C1830" s="5">
        <v>38099</v>
      </c>
      <c r="D1830" s="6">
        <v>8433.82</v>
      </c>
    </row>
    <row r="1831" spans="1:4" ht="15.95" customHeight="1" x14ac:dyDescent="0.25">
      <c r="A1831" s="4" t="s">
        <v>1183</v>
      </c>
      <c r="B1831" s="4" t="s">
        <v>1217</v>
      </c>
      <c r="C1831" s="5">
        <v>38101</v>
      </c>
      <c r="D1831" s="6">
        <v>7496.01</v>
      </c>
    </row>
    <row r="1832" spans="1:4" ht="15.95" customHeight="1" x14ac:dyDescent="0.25">
      <c r="A1832" s="4" t="s">
        <v>1183</v>
      </c>
      <c r="B1832" s="4" t="s">
        <v>666</v>
      </c>
      <c r="C1832" s="5">
        <v>38103</v>
      </c>
      <c r="D1832" s="6">
        <v>7673.44</v>
      </c>
    </row>
    <row r="1833" spans="1:4" ht="15.95" customHeight="1" x14ac:dyDescent="0.25">
      <c r="A1833" s="4" t="s">
        <v>1183</v>
      </c>
      <c r="B1833" s="4" t="s">
        <v>1218</v>
      </c>
      <c r="C1833" s="5">
        <v>38105</v>
      </c>
      <c r="D1833" s="6">
        <v>7285.07</v>
      </c>
    </row>
    <row r="1834" spans="1:4" ht="15.95" customHeight="1" x14ac:dyDescent="0.25">
      <c r="A1834" s="4" t="s">
        <v>1219</v>
      </c>
      <c r="B1834" s="4" t="s">
        <v>31</v>
      </c>
      <c r="C1834" s="5" t="s">
        <v>29</v>
      </c>
      <c r="D1834" s="6">
        <v>8547.83</v>
      </c>
    </row>
    <row r="1835" spans="1:4" ht="15.95" customHeight="1" x14ac:dyDescent="0.25">
      <c r="A1835" s="4" t="s">
        <v>1219</v>
      </c>
      <c r="B1835" s="4" t="s">
        <v>257</v>
      </c>
      <c r="C1835" s="5">
        <v>31001</v>
      </c>
      <c r="D1835" s="6">
        <v>8367.08</v>
      </c>
    </row>
    <row r="1836" spans="1:4" ht="15.95" customHeight="1" x14ac:dyDescent="0.25">
      <c r="A1836" s="4" t="s">
        <v>1219</v>
      </c>
      <c r="B1836" s="4" t="s">
        <v>1220</v>
      </c>
      <c r="C1836" s="5">
        <v>31003</v>
      </c>
      <c r="D1836" s="6">
        <v>10381</v>
      </c>
    </row>
    <row r="1837" spans="1:4" ht="15.95" customHeight="1" x14ac:dyDescent="0.25">
      <c r="A1837" s="4" t="s">
        <v>1219</v>
      </c>
      <c r="B1837" s="4" t="s">
        <v>1221</v>
      </c>
      <c r="C1837" s="5">
        <v>31005</v>
      </c>
      <c r="D1837" s="6">
        <v>8435.56</v>
      </c>
    </row>
    <row r="1838" spans="1:4" ht="15.95" customHeight="1" x14ac:dyDescent="0.25">
      <c r="A1838" s="4" t="s">
        <v>1219</v>
      </c>
      <c r="B1838" s="4" t="s">
        <v>1222</v>
      </c>
      <c r="C1838" s="5">
        <v>31007</v>
      </c>
      <c r="D1838" s="6">
        <v>5218.93</v>
      </c>
    </row>
    <row r="1839" spans="1:4" ht="15.95" customHeight="1" x14ac:dyDescent="0.25">
      <c r="A1839" s="4" t="s">
        <v>1219</v>
      </c>
      <c r="B1839" s="4" t="s">
        <v>550</v>
      </c>
      <c r="C1839" s="5">
        <v>31009</v>
      </c>
      <c r="D1839" s="6">
        <v>6513.69</v>
      </c>
    </row>
    <row r="1840" spans="1:4" ht="15.95" customHeight="1" x14ac:dyDescent="0.25">
      <c r="A1840" s="4" t="s">
        <v>1219</v>
      </c>
      <c r="B1840" s="4" t="s">
        <v>130</v>
      </c>
      <c r="C1840" s="5">
        <v>31011</v>
      </c>
      <c r="D1840" s="6">
        <v>8438.9699999999993</v>
      </c>
    </row>
    <row r="1841" spans="1:4" ht="15.95" customHeight="1" x14ac:dyDescent="0.25">
      <c r="A1841" s="4" t="s">
        <v>1219</v>
      </c>
      <c r="B1841" s="4" t="s">
        <v>1223</v>
      </c>
      <c r="C1841" s="5">
        <v>31013</v>
      </c>
      <c r="D1841" s="6">
        <v>8802.7199999999993</v>
      </c>
    </row>
    <row r="1842" spans="1:4" ht="15.95" customHeight="1" x14ac:dyDescent="0.25">
      <c r="A1842" s="4" t="s">
        <v>1219</v>
      </c>
      <c r="B1842" s="4" t="s">
        <v>741</v>
      </c>
      <c r="C1842" s="5">
        <v>31015</v>
      </c>
      <c r="D1842" s="6">
        <v>10159.15</v>
      </c>
    </row>
    <row r="1843" spans="1:4" ht="15.95" customHeight="1" x14ac:dyDescent="0.25">
      <c r="A1843" s="4" t="s">
        <v>1219</v>
      </c>
      <c r="B1843" s="4" t="s">
        <v>581</v>
      </c>
      <c r="C1843" s="5">
        <v>31017</v>
      </c>
      <c r="D1843" s="6">
        <v>10644.18</v>
      </c>
    </row>
    <row r="1844" spans="1:4" ht="15.95" customHeight="1" x14ac:dyDescent="0.25">
      <c r="A1844" s="4" t="s">
        <v>1219</v>
      </c>
      <c r="B1844" s="4" t="s">
        <v>1224</v>
      </c>
      <c r="C1844" s="5">
        <v>31019</v>
      </c>
      <c r="D1844" s="6">
        <v>8226.14</v>
      </c>
    </row>
    <row r="1845" spans="1:4" ht="15.95" customHeight="1" x14ac:dyDescent="0.25">
      <c r="A1845" s="4" t="s">
        <v>1219</v>
      </c>
      <c r="B1845" s="4" t="s">
        <v>1225</v>
      </c>
      <c r="C1845" s="5">
        <v>31021</v>
      </c>
      <c r="D1845" s="6">
        <v>9548.89</v>
      </c>
    </row>
    <row r="1846" spans="1:4" ht="15.95" customHeight="1" x14ac:dyDescent="0.25">
      <c r="A1846" s="4" t="s">
        <v>1219</v>
      </c>
      <c r="B1846" s="4" t="s">
        <v>64</v>
      </c>
      <c r="C1846" s="5">
        <v>31023</v>
      </c>
      <c r="D1846" s="6">
        <v>7802.95</v>
      </c>
    </row>
    <row r="1847" spans="1:4" ht="15.95" customHeight="1" x14ac:dyDescent="0.25">
      <c r="A1847" s="4" t="s">
        <v>1219</v>
      </c>
      <c r="B1847" s="4" t="s">
        <v>500</v>
      </c>
      <c r="C1847" s="5">
        <v>31025</v>
      </c>
      <c r="D1847" s="6">
        <v>7636.14</v>
      </c>
    </row>
    <row r="1848" spans="1:4" ht="15.95" customHeight="1" x14ac:dyDescent="0.25">
      <c r="A1848" s="4" t="s">
        <v>1219</v>
      </c>
      <c r="B1848" s="4" t="s">
        <v>501</v>
      </c>
      <c r="C1848" s="5">
        <v>31027</v>
      </c>
      <c r="D1848" s="6">
        <v>7968.8</v>
      </c>
    </row>
    <row r="1849" spans="1:4" ht="15.95" customHeight="1" x14ac:dyDescent="0.25">
      <c r="A1849" s="4" t="s">
        <v>1219</v>
      </c>
      <c r="B1849" s="4" t="s">
        <v>674</v>
      </c>
      <c r="C1849" s="5">
        <v>31029</v>
      </c>
      <c r="D1849" s="6">
        <v>10606.97</v>
      </c>
    </row>
    <row r="1850" spans="1:4" ht="15.95" customHeight="1" x14ac:dyDescent="0.25">
      <c r="A1850" s="4" t="s">
        <v>1219</v>
      </c>
      <c r="B1850" s="4" t="s">
        <v>1226</v>
      </c>
      <c r="C1850" s="5">
        <v>31031</v>
      </c>
      <c r="D1850" s="6">
        <v>8656.67</v>
      </c>
    </row>
    <row r="1851" spans="1:4" ht="15.95" customHeight="1" x14ac:dyDescent="0.25">
      <c r="A1851" s="4" t="s">
        <v>1219</v>
      </c>
      <c r="B1851" s="4" t="s">
        <v>266</v>
      </c>
      <c r="C1851" s="5">
        <v>31033</v>
      </c>
      <c r="D1851" s="6">
        <v>8897.23</v>
      </c>
    </row>
    <row r="1852" spans="1:4" ht="15.95" customHeight="1" x14ac:dyDescent="0.25">
      <c r="A1852" s="4" t="s">
        <v>1219</v>
      </c>
      <c r="B1852" s="4" t="s">
        <v>71</v>
      </c>
      <c r="C1852" s="5">
        <v>31035</v>
      </c>
      <c r="D1852" s="6">
        <v>7425.4</v>
      </c>
    </row>
    <row r="1853" spans="1:4" ht="15.95" customHeight="1" x14ac:dyDescent="0.25">
      <c r="A1853" s="4" t="s">
        <v>1219</v>
      </c>
      <c r="B1853" s="4" t="s">
        <v>1227</v>
      </c>
      <c r="C1853" s="5">
        <v>31037</v>
      </c>
      <c r="D1853" s="6">
        <v>8792.41</v>
      </c>
    </row>
    <row r="1854" spans="1:4" ht="15.95" customHeight="1" x14ac:dyDescent="0.25">
      <c r="A1854" s="4" t="s">
        <v>1219</v>
      </c>
      <c r="B1854" s="4" t="s">
        <v>1228</v>
      </c>
      <c r="C1854" s="5">
        <v>31039</v>
      </c>
      <c r="D1854" s="6">
        <v>9132.48</v>
      </c>
    </row>
    <row r="1855" spans="1:4" ht="15.95" customHeight="1" x14ac:dyDescent="0.25">
      <c r="A1855" s="4" t="s">
        <v>1219</v>
      </c>
      <c r="B1855" s="4" t="s">
        <v>271</v>
      </c>
      <c r="C1855" s="5">
        <v>31041</v>
      </c>
      <c r="D1855" s="6">
        <v>9048.0499999999993</v>
      </c>
    </row>
    <row r="1856" spans="1:4" ht="15.95" customHeight="1" x14ac:dyDescent="0.25">
      <c r="A1856" s="4" t="s">
        <v>1219</v>
      </c>
      <c r="B1856" s="4" t="s">
        <v>954</v>
      </c>
      <c r="C1856" s="5">
        <v>31043</v>
      </c>
      <c r="D1856" s="6">
        <v>7527.49</v>
      </c>
    </row>
    <row r="1857" spans="1:4" ht="15.95" customHeight="1" x14ac:dyDescent="0.25">
      <c r="A1857" s="4" t="s">
        <v>1219</v>
      </c>
      <c r="B1857" s="4" t="s">
        <v>1229</v>
      </c>
      <c r="C1857" s="5">
        <v>31045</v>
      </c>
      <c r="D1857" s="6">
        <v>6235.32</v>
      </c>
    </row>
    <row r="1858" spans="1:4" ht="15.95" customHeight="1" x14ac:dyDescent="0.25">
      <c r="A1858" s="4" t="s">
        <v>1219</v>
      </c>
      <c r="B1858" s="4" t="s">
        <v>408</v>
      </c>
      <c r="C1858" s="5">
        <v>31047</v>
      </c>
      <c r="D1858" s="6">
        <v>8886.2999999999993</v>
      </c>
    </row>
    <row r="1859" spans="1:4" ht="15.95" customHeight="1" x14ac:dyDescent="0.25">
      <c r="A1859" s="4" t="s">
        <v>1219</v>
      </c>
      <c r="B1859" s="4" t="s">
        <v>1230</v>
      </c>
      <c r="C1859" s="5">
        <v>31049</v>
      </c>
      <c r="D1859" s="6">
        <v>8112.7</v>
      </c>
    </row>
    <row r="1860" spans="1:4" ht="15.95" customHeight="1" x14ac:dyDescent="0.25">
      <c r="A1860" s="4" t="s">
        <v>1219</v>
      </c>
      <c r="B1860" s="4" t="s">
        <v>1231</v>
      </c>
      <c r="C1860" s="5">
        <v>31051</v>
      </c>
      <c r="D1860" s="6">
        <v>7256.31</v>
      </c>
    </row>
    <row r="1861" spans="1:4" ht="15.95" customHeight="1" x14ac:dyDescent="0.25">
      <c r="A1861" s="4" t="s">
        <v>1219</v>
      </c>
      <c r="B1861" s="4" t="s">
        <v>410</v>
      </c>
      <c r="C1861" s="5">
        <v>31053</v>
      </c>
      <c r="D1861" s="6">
        <v>8557.2999999999993</v>
      </c>
    </row>
    <row r="1862" spans="1:4" ht="15.95" customHeight="1" x14ac:dyDescent="0.25">
      <c r="A1862" s="4" t="s">
        <v>1219</v>
      </c>
      <c r="B1862" s="4" t="s">
        <v>275</v>
      </c>
      <c r="C1862" s="5">
        <v>31055</v>
      </c>
      <c r="D1862" s="6">
        <v>8370.7000000000007</v>
      </c>
    </row>
    <row r="1863" spans="1:4" ht="15.95" customHeight="1" x14ac:dyDescent="0.25">
      <c r="A1863" s="4" t="s">
        <v>1219</v>
      </c>
      <c r="B1863" s="4" t="s">
        <v>1232</v>
      </c>
      <c r="C1863" s="5">
        <v>31057</v>
      </c>
      <c r="D1863" s="6">
        <v>13039.82</v>
      </c>
    </row>
    <row r="1864" spans="1:4" ht="15.95" customHeight="1" x14ac:dyDescent="0.25">
      <c r="A1864" s="4" t="s">
        <v>1219</v>
      </c>
      <c r="B1864" s="4" t="s">
        <v>956</v>
      </c>
      <c r="C1864" s="5">
        <v>31059</v>
      </c>
      <c r="D1864" s="6">
        <v>9522.7800000000007</v>
      </c>
    </row>
    <row r="1865" spans="1:4" ht="15.95" customHeight="1" x14ac:dyDescent="0.25">
      <c r="A1865" s="4" t="s">
        <v>1219</v>
      </c>
      <c r="B1865" s="4" t="s">
        <v>87</v>
      </c>
      <c r="C1865" s="5">
        <v>31061</v>
      </c>
      <c r="D1865" s="6">
        <v>10059.33</v>
      </c>
    </row>
    <row r="1866" spans="1:4" ht="15.95" customHeight="1" x14ac:dyDescent="0.25">
      <c r="A1866" s="4" t="s">
        <v>1219</v>
      </c>
      <c r="B1866" s="4" t="s">
        <v>1233</v>
      </c>
      <c r="C1866" s="5">
        <v>31063</v>
      </c>
      <c r="D1866" s="6">
        <v>9265</v>
      </c>
    </row>
    <row r="1867" spans="1:4" ht="15.95" customHeight="1" x14ac:dyDescent="0.25">
      <c r="A1867" s="4" t="s">
        <v>1219</v>
      </c>
      <c r="B1867" s="4" t="s">
        <v>1234</v>
      </c>
      <c r="C1867" s="5">
        <v>31065</v>
      </c>
      <c r="D1867" s="6">
        <v>10698.28</v>
      </c>
    </row>
    <row r="1868" spans="1:4" ht="15.95" customHeight="1" x14ac:dyDescent="0.25">
      <c r="A1868" s="4" t="s">
        <v>1219</v>
      </c>
      <c r="B1868" s="4" t="s">
        <v>1235</v>
      </c>
      <c r="C1868" s="5">
        <v>31067</v>
      </c>
      <c r="D1868" s="6">
        <v>9042.3799999999992</v>
      </c>
    </row>
    <row r="1869" spans="1:4" ht="15.95" customHeight="1" x14ac:dyDescent="0.25">
      <c r="A1869" s="4" t="s">
        <v>1219</v>
      </c>
      <c r="B1869" s="4" t="s">
        <v>1236</v>
      </c>
      <c r="C1869" s="5">
        <v>31069</v>
      </c>
      <c r="D1869" s="6">
        <v>9274.14</v>
      </c>
    </row>
    <row r="1870" spans="1:4" ht="15.95" customHeight="1" x14ac:dyDescent="0.25">
      <c r="A1870" s="4" t="s">
        <v>1219</v>
      </c>
      <c r="B1870" s="4" t="s">
        <v>280</v>
      </c>
      <c r="C1870" s="5">
        <v>31071</v>
      </c>
      <c r="D1870" s="6">
        <v>9288.66</v>
      </c>
    </row>
    <row r="1871" spans="1:4" ht="15.95" customHeight="1" x14ac:dyDescent="0.25">
      <c r="A1871" s="4" t="s">
        <v>1219</v>
      </c>
      <c r="B1871" s="4" t="s">
        <v>1237</v>
      </c>
      <c r="C1871" s="5">
        <v>31073</v>
      </c>
      <c r="D1871" s="6">
        <v>7387.28</v>
      </c>
    </row>
    <row r="1872" spans="1:4" ht="15.95" customHeight="1" x14ac:dyDescent="0.25">
      <c r="A1872" s="4" t="s">
        <v>1219</v>
      </c>
      <c r="B1872" s="4" t="s">
        <v>147</v>
      </c>
      <c r="C1872" s="5">
        <v>31075</v>
      </c>
      <c r="D1872" s="6">
        <v>8367.51</v>
      </c>
    </row>
    <row r="1873" spans="1:4" ht="15.95" customHeight="1" x14ac:dyDescent="0.25">
      <c r="A1873" s="4" t="s">
        <v>1219</v>
      </c>
      <c r="B1873" s="4" t="s">
        <v>688</v>
      </c>
      <c r="C1873" s="5">
        <v>31077</v>
      </c>
      <c r="D1873" s="6">
        <v>9739.14</v>
      </c>
    </row>
    <row r="1874" spans="1:4" ht="15.95" customHeight="1" x14ac:dyDescent="0.25">
      <c r="A1874" s="4" t="s">
        <v>1219</v>
      </c>
      <c r="B1874" s="4" t="s">
        <v>428</v>
      </c>
      <c r="C1874" s="5">
        <v>31079</v>
      </c>
      <c r="D1874" s="6">
        <v>7925.01</v>
      </c>
    </row>
    <row r="1875" spans="1:4" ht="15.95" customHeight="1" x14ac:dyDescent="0.25">
      <c r="A1875" s="4" t="s">
        <v>1219</v>
      </c>
      <c r="B1875" s="4" t="s">
        <v>345</v>
      </c>
      <c r="C1875" s="5">
        <v>31081</v>
      </c>
      <c r="D1875" s="6">
        <v>7643.36</v>
      </c>
    </row>
    <row r="1876" spans="1:4" ht="15.95" customHeight="1" x14ac:dyDescent="0.25">
      <c r="A1876" s="4" t="s">
        <v>1219</v>
      </c>
      <c r="B1876" s="4" t="s">
        <v>762</v>
      </c>
      <c r="C1876" s="5">
        <v>31083</v>
      </c>
      <c r="D1876" s="6">
        <v>9470.32</v>
      </c>
    </row>
    <row r="1877" spans="1:4" ht="15.95" customHeight="1" x14ac:dyDescent="0.25">
      <c r="A1877" s="4" t="s">
        <v>1219</v>
      </c>
      <c r="B1877" s="4" t="s">
        <v>1238</v>
      </c>
      <c r="C1877" s="5">
        <v>31085</v>
      </c>
      <c r="D1877" s="6">
        <v>7549.74</v>
      </c>
    </row>
    <row r="1878" spans="1:4" ht="15.95" customHeight="1" x14ac:dyDescent="0.25">
      <c r="A1878" s="4" t="s">
        <v>1219</v>
      </c>
      <c r="B1878" s="4" t="s">
        <v>1239</v>
      </c>
      <c r="C1878" s="5">
        <v>31087</v>
      </c>
      <c r="D1878" s="6">
        <v>10863.03</v>
      </c>
    </row>
    <row r="1879" spans="1:4" ht="15.95" customHeight="1" x14ac:dyDescent="0.25">
      <c r="A1879" s="4" t="s">
        <v>1219</v>
      </c>
      <c r="B1879" s="4" t="s">
        <v>1019</v>
      </c>
      <c r="C1879" s="5">
        <v>31089</v>
      </c>
      <c r="D1879" s="6">
        <v>11900.11</v>
      </c>
    </row>
    <row r="1880" spans="1:4" ht="15.95" customHeight="1" x14ac:dyDescent="0.25">
      <c r="A1880" s="4" t="s">
        <v>1219</v>
      </c>
      <c r="B1880" s="4" t="s">
        <v>1240</v>
      </c>
      <c r="C1880" s="5">
        <v>31091</v>
      </c>
      <c r="D1880" s="6">
        <v>6482.06</v>
      </c>
    </row>
    <row r="1881" spans="1:4" ht="15.95" customHeight="1" x14ac:dyDescent="0.25">
      <c r="A1881" s="4" t="s">
        <v>1219</v>
      </c>
      <c r="B1881" s="4" t="s">
        <v>150</v>
      </c>
      <c r="C1881" s="5">
        <v>31093</v>
      </c>
      <c r="D1881" s="6">
        <v>8302.64</v>
      </c>
    </row>
    <row r="1882" spans="1:4" ht="15.95" customHeight="1" x14ac:dyDescent="0.25">
      <c r="A1882" s="4" t="s">
        <v>1219</v>
      </c>
      <c r="B1882" s="4" t="s">
        <v>94</v>
      </c>
      <c r="C1882" s="5">
        <v>31095</v>
      </c>
      <c r="D1882" s="6">
        <v>8584.2000000000007</v>
      </c>
    </row>
    <row r="1883" spans="1:4" ht="15.95" customHeight="1" x14ac:dyDescent="0.25">
      <c r="A1883" s="4" t="s">
        <v>1219</v>
      </c>
      <c r="B1883" s="4" t="s">
        <v>153</v>
      </c>
      <c r="C1883" s="5">
        <v>31097</v>
      </c>
      <c r="D1883" s="6">
        <v>10265.19</v>
      </c>
    </row>
    <row r="1884" spans="1:4" ht="15.95" customHeight="1" x14ac:dyDescent="0.25">
      <c r="A1884" s="4" t="s">
        <v>1219</v>
      </c>
      <c r="B1884" s="4" t="s">
        <v>1241</v>
      </c>
      <c r="C1884" s="5">
        <v>31099</v>
      </c>
      <c r="D1884" s="6">
        <v>9344.89</v>
      </c>
    </row>
    <row r="1885" spans="1:4" ht="15.95" customHeight="1" x14ac:dyDescent="0.25">
      <c r="A1885" s="4" t="s">
        <v>1219</v>
      </c>
      <c r="B1885" s="4" t="s">
        <v>1242</v>
      </c>
      <c r="C1885" s="5">
        <v>31101</v>
      </c>
      <c r="D1885" s="6">
        <v>7500.86</v>
      </c>
    </row>
    <row r="1886" spans="1:4" ht="15.95" customHeight="1" x14ac:dyDescent="0.25">
      <c r="A1886" s="4" t="s">
        <v>1219</v>
      </c>
      <c r="B1886" s="4" t="s">
        <v>1243</v>
      </c>
      <c r="C1886" s="5">
        <v>31103</v>
      </c>
      <c r="D1886" s="6">
        <v>6243.6</v>
      </c>
    </row>
    <row r="1887" spans="1:4" ht="15.95" customHeight="1" x14ac:dyDescent="0.25">
      <c r="A1887" s="4" t="s">
        <v>1219</v>
      </c>
      <c r="B1887" s="4" t="s">
        <v>1244</v>
      </c>
      <c r="C1887" s="5">
        <v>31105</v>
      </c>
      <c r="D1887" s="6">
        <v>9508.9699999999993</v>
      </c>
    </row>
    <row r="1888" spans="1:4" ht="15.95" customHeight="1" x14ac:dyDescent="0.25">
      <c r="A1888" s="4" t="s">
        <v>1219</v>
      </c>
      <c r="B1888" s="4" t="s">
        <v>600</v>
      </c>
      <c r="C1888" s="5">
        <v>31107</v>
      </c>
      <c r="D1888" s="6">
        <v>8188.14</v>
      </c>
    </row>
    <row r="1889" spans="1:4" ht="15.95" customHeight="1" x14ac:dyDescent="0.25">
      <c r="A1889" s="4" t="s">
        <v>1219</v>
      </c>
      <c r="B1889" s="4" t="s">
        <v>1245</v>
      </c>
      <c r="C1889" s="5">
        <v>31109</v>
      </c>
      <c r="D1889" s="6">
        <v>7902.28</v>
      </c>
    </row>
    <row r="1890" spans="1:4" ht="15.95" customHeight="1" x14ac:dyDescent="0.25">
      <c r="A1890" s="4" t="s">
        <v>1219</v>
      </c>
      <c r="B1890" s="4" t="s">
        <v>155</v>
      </c>
      <c r="C1890" s="5">
        <v>31111</v>
      </c>
      <c r="D1890" s="6">
        <v>9431.7199999999993</v>
      </c>
    </row>
    <row r="1891" spans="1:4" ht="15.95" customHeight="1" x14ac:dyDescent="0.25">
      <c r="A1891" s="4" t="s">
        <v>1219</v>
      </c>
      <c r="B1891" s="4" t="s">
        <v>157</v>
      </c>
      <c r="C1891" s="5">
        <v>31113</v>
      </c>
      <c r="D1891" s="6">
        <v>9309.7999999999993</v>
      </c>
    </row>
    <row r="1892" spans="1:4" ht="15.95" customHeight="1" x14ac:dyDescent="0.25">
      <c r="A1892" s="4" t="s">
        <v>1219</v>
      </c>
      <c r="B1892" s="4" t="s">
        <v>1246</v>
      </c>
      <c r="C1892" s="5">
        <v>31115</v>
      </c>
      <c r="D1892" s="6">
        <v>10815.3</v>
      </c>
    </row>
    <row r="1893" spans="1:4" ht="15.95" customHeight="1" x14ac:dyDescent="0.25">
      <c r="A1893" s="4" t="s">
        <v>1219</v>
      </c>
      <c r="B1893" s="4" t="s">
        <v>102</v>
      </c>
      <c r="C1893" s="5">
        <v>31119</v>
      </c>
      <c r="D1893" s="6">
        <v>9208.36</v>
      </c>
    </row>
    <row r="1894" spans="1:4" ht="15.95" customHeight="1" x14ac:dyDescent="0.25">
      <c r="A1894" s="4" t="s">
        <v>1219</v>
      </c>
      <c r="B1894" s="4" t="s">
        <v>1247</v>
      </c>
      <c r="C1894" s="5">
        <v>31117</v>
      </c>
      <c r="D1894" s="6">
        <v>10029.030000000001</v>
      </c>
    </row>
    <row r="1895" spans="1:4" ht="15.95" customHeight="1" x14ac:dyDescent="0.25">
      <c r="A1895" s="4" t="s">
        <v>1219</v>
      </c>
      <c r="B1895" s="4" t="s">
        <v>1248</v>
      </c>
      <c r="C1895" s="5">
        <v>31121</v>
      </c>
      <c r="D1895" s="6">
        <v>7944.39</v>
      </c>
    </row>
    <row r="1896" spans="1:4" ht="15.95" customHeight="1" x14ac:dyDescent="0.25">
      <c r="A1896" s="4" t="s">
        <v>1219</v>
      </c>
      <c r="B1896" s="4" t="s">
        <v>1249</v>
      </c>
      <c r="C1896" s="5">
        <v>31123</v>
      </c>
      <c r="D1896" s="6">
        <v>9261.2000000000007</v>
      </c>
    </row>
    <row r="1897" spans="1:4" ht="15.95" customHeight="1" x14ac:dyDescent="0.25">
      <c r="A1897" s="4" t="s">
        <v>1219</v>
      </c>
      <c r="B1897" s="4" t="s">
        <v>1250</v>
      </c>
      <c r="C1897" s="5">
        <v>31125</v>
      </c>
      <c r="D1897" s="6">
        <v>10121.629999999999</v>
      </c>
    </row>
    <row r="1898" spans="1:4" ht="15.95" customHeight="1" x14ac:dyDescent="0.25">
      <c r="A1898" s="4" t="s">
        <v>1219</v>
      </c>
      <c r="B1898" s="4" t="s">
        <v>704</v>
      </c>
      <c r="C1898" s="5">
        <v>31127</v>
      </c>
      <c r="D1898" s="6">
        <v>10180.31</v>
      </c>
    </row>
    <row r="1899" spans="1:4" ht="15.95" customHeight="1" x14ac:dyDescent="0.25">
      <c r="A1899" s="4" t="s">
        <v>1219</v>
      </c>
      <c r="B1899" s="4" t="s">
        <v>1251</v>
      </c>
      <c r="C1899" s="5">
        <v>31129</v>
      </c>
      <c r="D1899" s="6">
        <v>10669.59</v>
      </c>
    </row>
    <row r="1900" spans="1:4" ht="15.95" customHeight="1" x14ac:dyDescent="0.25">
      <c r="A1900" s="4" t="s">
        <v>1219</v>
      </c>
      <c r="B1900" s="4" t="s">
        <v>1252</v>
      </c>
      <c r="C1900" s="5">
        <v>31131</v>
      </c>
      <c r="D1900" s="6">
        <v>9557.15</v>
      </c>
    </row>
    <row r="1901" spans="1:4" ht="15.95" customHeight="1" x14ac:dyDescent="0.25">
      <c r="A1901" s="4" t="s">
        <v>1219</v>
      </c>
      <c r="B1901" s="4" t="s">
        <v>711</v>
      </c>
      <c r="C1901" s="5">
        <v>31133</v>
      </c>
      <c r="D1901" s="6">
        <v>8971.33</v>
      </c>
    </row>
    <row r="1902" spans="1:4" ht="15.95" customHeight="1" x14ac:dyDescent="0.25">
      <c r="A1902" s="4" t="s">
        <v>1219</v>
      </c>
      <c r="B1902" s="4" t="s">
        <v>1253</v>
      </c>
      <c r="C1902" s="5">
        <v>31135</v>
      </c>
      <c r="D1902" s="6">
        <v>8039.14</v>
      </c>
    </row>
    <row r="1903" spans="1:4" ht="15.95" customHeight="1" x14ac:dyDescent="0.25">
      <c r="A1903" s="4" t="s">
        <v>1219</v>
      </c>
      <c r="B1903" s="4" t="s">
        <v>1031</v>
      </c>
      <c r="C1903" s="5">
        <v>31137</v>
      </c>
      <c r="D1903" s="6">
        <v>9956.01</v>
      </c>
    </row>
    <row r="1904" spans="1:4" ht="15.95" customHeight="1" x14ac:dyDescent="0.25">
      <c r="A1904" s="4" t="s">
        <v>1219</v>
      </c>
      <c r="B1904" s="4" t="s">
        <v>453</v>
      </c>
      <c r="C1904" s="5">
        <v>31139</v>
      </c>
      <c r="D1904" s="6">
        <v>9430.58</v>
      </c>
    </row>
    <row r="1905" spans="1:4" ht="15.95" customHeight="1" x14ac:dyDescent="0.25">
      <c r="A1905" s="4" t="s">
        <v>1219</v>
      </c>
      <c r="B1905" s="4" t="s">
        <v>1032</v>
      </c>
      <c r="C1905" s="5">
        <v>31141</v>
      </c>
      <c r="D1905" s="6">
        <v>7970.11</v>
      </c>
    </row>
    <row r="1906" spans="1:4" ht="15.95" customHeight="1" x14ac:dyDescent="0.25">
      <c r="A1906" s="4" t="s">
        <v>1219</v>
      </c>
      <c r="B1906" s="4" t="s">
        <v>166</v>
      </c>
      <c r="C1906" s="5">
        <v>31143</v>
      </c>
      <c r="D1906" s="6">
        <v>8824.86</v>
      </c>
    </row>
    <row r="1907" spans="1:4" ht="15.95" customHeight="1" x14ac:dyDescent="0.25">
      <c r="A1907" s="4" t="s">
        <v>1219</v>
      </c>
      <c r="B1907" s="4" t="s">
        <v>1254</v>
      </c>
      <c r="C1907" s="5">
        <v>31145</v>
      </c>
      <c r="D1907" s="6">
        <v>9932.24</v>
      </c>
    </row>
    <row r="1908" spans="1:4" ht="15.95" customHeight="1" x14ac:dyDescent="0.25">
      <c r="A1908" s="4" t="s">
        <v>1219</v>
      </c>
      <c r="B1908" s="4" t="s">
        <v>1255</v>
      </c>
      <c r="C1908" s="5">
        <v>31147</v>
      </c>
      <c r="D1908" s="6">
        <v>10536.99</v>
      </c>
    </row>
    <row r="1909" spans="1:4" ht="15.95" customHeight="1" x14ac:dyDescent="0.25">
      <c r="A1909" s="4" t="s">
        <v>1219</v>
      </c>
      <c r="B1909" s="4" t="s">
        <v>988</v>
      </c>
      <c r="C1909" s="5">
        <v>31149</v>
      </c>
      <c r="D1909" s="6">
        <v>9900.32</v>
      </c>
    </row>
    <row r="1910" spans="1:4" ht="15.95" customHeight="1" x14ac:dyDescent="0.25">
      <c r="A1910" s="4" t="s">
        <v>1219</v>
      </c>
      <c r="B1910" s="4" t="s">
        <v>170</v>
      </c>
      <c r="C1910" s="5">
        <v>31151</v>
      </c>
      <c r="D1910" s="6">
        <v>9078.08</v>
      </c>
    </row>
    <row r="1911" spans="1:4" ht="15.95" customHeight="1" x14ac:dyDescent="0.25">
      <c r="A1911" s="4" t="s">
        <v>1219</v>
      </c>
      <c r="B1911" s="4" t="s">
        <v>1256</v>
      </c>
      <c r="C1911" s="5">
        <v>31153</v>
      </c>
      <c r="D1911" s="6">
        <v>8066.08</v>
      </c>
    </row>
    <row r="1912" spans="1:4" ht="15.95" customHeight="1" x14ac:dyDescent="0.25">
      <c r="A1912" s="4" t="s">
        <v>1219</v>
      </c>
      <c r="B1912" s="4" t="s">
        <v>1257</v>
      </c>
      <c r="C1912" s="5">
        <v>31155</v>
      </c>
      <c r="D1912" s="6">
        <v>8877.8799999999992</v>
      </c>
    </row>
    <row r="1913" spans="1:4" ht="15.95" customHeight="1" x14ac:dyDescent="0.25">
      <c r="A1913" s="4" t="s">
        <v>1219</v>
      </c>
      <c r="B1913" s="4" t="s">
        <v>1258</v>
      </c>
      <c r="C1913" s="5">
        <v>31157</v>
      </c>
      <c r="D1913" s="6">
        <v>8181.26</v>
      </c>
    </row>
    <row r="1914" spans="1:4" ht="15.95" customHeight="1" x14ac:dyDescent="0.25">
      <c r="A1914" s="4" t="s">
        <v>1219</v>
      </c>
      <c r="B1914" s="4" t="s">
        <v>720</v>
      </c>
      <c r="C1914" s="5">
        <v>31159</v>
      </c>
      <c r="D1914" s="6">
        <v>8247.8799999999992</v>
      </c>
    </row>
    <row r="1915" spans="1:4" ht="15.95" customHeight="1" x14ac:dyDescent="0.25">
      <c r="A1915" s="4" t="s">
        <v>1219</v>
      </c>
      <c r="B1915" s="4" t="s">
        <v>722</v>
      </c>
      <c r="C1915" s="5">
        <v>31161</v>
      </c>
      <c r="D1915" s="6">
        <v>7456.54</v>
      </c>
    </row>
    <row r="1916" spans="1:4" ht="15.95" customHeight="1" x14ac:dyDescent="0.25">
      <c r="A1916" s="4" t="s">
        <v>1219</v>
      </c>
      <c r="B1916" s="4" t="s">
        <v>723</v>
      </c>
      <c r="C1916" s="5">
        <v>31163</v>
      </c>
      <c r="D1916" s="6">
        <v>8502.89</v>
      </c>
    </row>
    <row r="1917" spans="1:4" ht="15.95" customHeight="1" x14ac:dyDescent="0.25">
      <c r="A1917" s="4" t="s">
        <v>1219</v>
      </c>
      <c r="B1917" s="4" t="s">
        <v>536</v>
      </c>
      <c r="C1917" s="5">
        <v>31165</v>
      </c>
      <c r="D1917" s="6">
        <v>8479.2999999999993</v>
      </c>
    </row>
    <row r="1918" spans="1:4" ht="15.95" customHeight="1" x14ac:dyDescent="0.25">
      <c r="A1918" s="4" t="s">
        <v>1219</v>
      </c>
      <c r="B1918" s="4" t="s">
        <v>726</v>
      </c>
      <c r="C1918" s="5">
        <v>31167</v>
      </c>
      <c r="D1918" s="6">
        <v>8281.92</v>
      </c>
    </row>
    <row r="1919" spans="1:4" ht="15.95" customHeight="1" x14ac:dyDescent="0.25">
      <c r="A1919" s="4" t="s">
        <v>1219</v>
      </c>
      <c r="B1919" s="4" t="s">
        <v>1259</v>
      </c>
      <c r="C1919" s="5">
        <v>31169</v>
      </c>
      <c r="D1919" s="6">
        <v>8744.34</v>
      </c>
    </row>
    <row r="1920" spans="1:4" ht="15.95" customHeight="1" x14ac:dyDescent="0.25">
      <c r="A1920" s="4" t="s">
        <v>1219</v>
      </c>
      <c r="B1920" s="4" t="s">
        <v>468</v>
      </c>
      <c r="C1920" s="5">
        <v>31171</v>
      </c>
      <c r="D1920" s="6">
        <v>5717.16</v>
      </c>
    </row>
    <row r="1921" spans="1:4" ht="15.95" customHeight="1" x14ac:dyDescent="0.25">
      <c r="A1921" s="4" t="s">
        <v>1219</v>
      </c>
      <c r="B1921" s="4" t="s">
        <v>1260</v>
      </c>
      <c r="C1921" s="5">
        <v>31173</v>
      </c>
      <c r="D1921" s="6">
        <v>11557.64</v>
      </c>
    </row>
    <row r="1922" spans="1:4" ht="15.95" customHeight="1" x14ac:dyDescent="0.25">
      <c r="A1922" s="4" t="s">
        <v>1219</v>
      </c>
      <c r="B1922" s="4" t="s">
        <v>577</v>
      </c>
      <c r="C1922" s="5">
        <v>31175</v>
      </c>
      <c r="D1922" s="6">
        <v>10154.450000000001</v>
      </c>
    </row>
    <row r="1923" spans="1:4" ht="15.95" customHeight="1" x14ac:dyDescent="0.25">
      <c r="A1923" s="4" t="s">
        <v>1219</v>
      </c>
      <c r="B1923" s="4" t="s">
        <v>122</v>
      </c>
      <c r="C1923" s="5">
        <v>31177</v>
      </c>
      <c r="D1923" s="6">
        <v>8860.43</v>
      </c>
    </row>
    <row r="1924" spans="1:4" ht="15.95" customHeight="1" x14ac:dyDescent="0.25">
      <c r="A1924" s="4" t="s">
        <v>1219</v>
      </c>
      <c r="B1924" s="4" t="s">
        <v>479</v>
      </c>
      <c r="C1924" s="5">
        <v>31179</v>
      </c>
      <c r="D1924" s="6">
        <v>8423.0400000000009</v>
      </c>
    </row>
    <row r="1925" spans="1:4" ht="15.95" customHeight="1" x14ac:dyDescent="0.25">
      <c r="A1925" s="4" t="s">
        <v>1219</v>
      </c>
      <c r="B1925" s="4" t="s">
        <v>480</v>
      </c>
      <c r="C1925" s="5">
        <v>31181</v>
      </c>
      <c r="D1925" s="6">
        <v>9951.2199999999993</v>
      </c>
    </row>
    <row r="1926" spans="1:4" ht="15.95" customHeight="1" x14ac:dyDescent="0.25">
      <c r="A1926" s="4" t="s">
        <v>1219</v>
      </c>
      <c r="B1926" s="4" t="s">
        <v>481</v>
      </c>
      <c r="C1926" s="5">
        <v>31183</v>
      </c>
      <c r="D1926" s="6">
        <v>8624.74</v>
      </c>
    </row>
    <row r="1927" spans="1:4" ht="15.95" customHeight="1" x14ac:dyDescent="0.25">
      <c r="A1927" s="4" t="s">
        <v>1219</v>
      </c>
      <c r="B1927" s="4" t="s">
        <v>878</v>
      </c>
      <c r="C1927" s="5">
        <v>31185</v>
      </c>
      <c r="D1927" s="6">
        <v>8595.99</v>
      </c>
    </row>
    <row r="1928" spans="1:4" ht="15.95" customHeight="1" x14ac:dyDescent="0.25">
      <c r="A1928" s="4" t="s">
        <v>1261</v>
      </c>
      <c r="B1928" s="4" t="s">
        <v>31</v>
      </c>
      <c r="C1928" s="5" t="s">
        <v>29</v>
      </c>
      <c r="D1928" s="6">
        <v>8428.49</v>
      </c>
    </row>
    <row r="1929" spans="1:4" ht="15.95" customHeight="1" x14ac:dyDescent="0.25">
      <c r="A1929" s="4" t="s">
        <v>1261</v>
      </c>
      <c r="B1929" s="4" t="s">
        <v>1262</v>
      </c>
      <c r="C1929" s="5">
        <v>33001</v>
      </c>
      <c r="D1929" s="6">
        <v>8285.43</v>
      </c>
    </row>
    <row r="1930" spans="1:4" ht="15.95" customHeight="1" x14ac:dyDescent="0.25">
      <c r="A1930" s="4" t="s">
        <v>1261</v>
      </c>
      <c r="B1930" s="4" t="s">
        <v>132</v>
      </c>
      <c r="C1930" s="5">
        <v>33003</v>
      </c>
      <c r="D1930" s="6">
        <v>7796.73</v>
      </c>
    </row>
    <row r="1931" spans="1:4" ht="15.95" customHeight="1" x14ac:dyDescent="0.25">
      <c r="A1931" s="4" t="s">
        <v>1261</v>
      </c>
      <c r="B1931" s="4" t="s">
        <v>1263</v>
      </c>
      <c r="C1931" s="5">
        <v>33005</v>
      </c>
      <c r="D1931" s="6">
        <v>7875.37</v>
      </c>
    </row>
    <row r="1932" spans="1:4" ht="15.95" customHeight="1" x14ac:dyDescent="0.25">
      <c r="A1932" s="4" t="s">
        <v>1261</v>
      </c>
      <c r="B1932" s="4" t="s">
        <v>1264</v>
      </c>
      <c r="C1932" s="5">
        <v>33007</v>
      </c>
      <c r="D1932" s="6">
        <v>8696.02</v>
      </c>
    </row>
    <row r="1933" spans="1:4" ht="15.95" customHeight="1" x14ac:dyDescent="0.25">
      <c r="A1933" s="4" t="s">
        <v>1261</v>
      </c>
      <c r="B1933" s="4" t="s">
        <v>1265</v>
      </c>
      <c r="C1933" s="5">
        <v>33009</v>
      </c>
      <c r="D1933" s="6">
        <v>8455.84</v>
      </c>
    </row>
    <row r="1934" spans="1:4" ht="15.95" customHeight="1" x14ac:dyDescent="0.25">
      <c r="A1934" s="4" t="s">
        <v>1261</v>
      </c>
      <c r="B1934" s="4" t="s">
        <v>350</v>
      </c>
      <c r="C1934" s="5">
        <v>33011</v>
      </c>
      <c r="D1934" s="6">
        <v>8636.4699999999993</v>
      </c>
    </row>
    <row r="1935" spans="1:4" ht="15.95" customHeight="1" x14ac:dyDescent="0.25">
      <c r="A1935" s="4" t="s">
        <v>1261</v>
      </c>
      <c r="B1935" s="4" t="s">
        <v>1266</v>
      </c>
      <c r="C1935" s="5">
        <v>33013</v>
      </c>
      <c r="D1935" s="6">
        <v>8483.84</v>
      </c>
    </row>
    <row r="1936" spans="1:4" ht="15.95" customHeight="1" x14ac:dyDescent="0.25">
      <c r="A1936" s="4" t="s">
        <v>1261</v>
      </c>
      <c r="B1936" s="4" t="s">
        <v>1169</v>
      </c>
      <c r="C1936" s="5">
        <v>33015</v>
      </c>
      <c r="D1936" s="6">
        <v>8668.0400000000009</v>
      </c>
    </row>
    <row r="1937" spans="1:4" ht="15.95" customHeight="1" x14ac:dyDescent="0.25">
      <c r="A1937" s="4" t="s">
        <v>1261</v>
      </c>
      <c r="B1937" s="4" t="s">
        <v>1267</v>
      </c>
      <c r="C1937" s="5">
        <v>33017</v>
      </c>
      <c r="D1937" s="6">
        <v>8029.52</v>
      </c>
    </row>
    <row r="1938" spans="1:4" ht="15.95" customHeight="1" x14ac:dyDescent="0.25">
      <c r="A1938" s="4" t="s">
        <v>1261</v>
      </c>
      <c r="B1938" s="4" t="s">
        <v>658</v>
      </c>
      <c r="C1938" s="5">
        <v>33019</v>
      </c>
      <c r="D1938" s="6">
        <v>8079.62</v>
      </c>
    </row>
    <row r="1939" spans="1:4" ht="15.95" customHeight="1" x14ac:dyDescent="0.25">
      <c r="A1939" s="4" t="s">
        <v>1268</v>
      </c>
      <c r="B1939" s="4" t="s">
        <v>31</v>
      </c>
      <c r="C1939" s="5" t="s">
        <v>29</v>
      </c>
      <c r="D1939" s="6">
        <v>11203.17</v>
      </c>
    </row>
    <row r="1940" spans="1:4" ht="15.95" customHeight="1" x14ac:dyDescent="0.25">
      <c r="A1940" s="4" t="s">
        <v>1268</v>
      </c>
      <c r="B1940" s="4" t="s">
        <v>1269</v>
      </c>
      <c r="C1940" s="5">
        <v>34001</v>
      </c>
      <c r="D1940" s="6">
        <v>11637.29</v>
      </c>
    </row>
    <row r="1941" spans="1:4" ht="15.95" customHeight="1" x14ac:dyDescent="0.25">
      <c r="A1941" s="4" t="s">
        <v>1268</v>
      </c>
      <c r="B1941" s="4" t="s">
        <v>1270</v>
      </c>
      <c r="C1941" s="5">
        <v>34003</v>
      </c>
      <c r="D1941" s="6">
        <v>11743.54</v>
      </c>
    </row>
    <row r="1942" spans="1:4" ht="15.95" customHeight="1" x14ac:dyDescent="0.25">
      <c r="A1942" s="4" t="s">
        <v>1268</v>
      </c>
      <c r="B1942" s="4" t="s">
        <v>1271</v>
      </c>
      <c r="C1942" s="5">
        <v>34005</v>
      </c>
      <c r="D1942" s="6">
        <v>10459.18</v>
      </c>
    </row>
    <row r="1943" spans="1:4" ht="15.95" customHeight="1" x14ac:dyDescent="0.25">
      <c r="A1943" s="4" t="s">
        <v>1268</v>
      </c>
      <c r="B1943" s="4" t="s">
        <v>393</v>
      </c>
      <c r="C1943" s="5">
        <v>34007</v>
      </c>
      <c r="D1943" s="6">
        <v>11296.04</v>
      </c>
    </row>
    <row r="1944" spans="1:4" ht="15.95" customHeight="1" x14ac:dyDescent="0.25">
      <c r="A1944" s="4" t="s">
        <v>1268</v>
      </c>
      <c r="B1944" s="4" t="s">
        <v>1272</v>
      </c>
      <c r="C1944" s="5">
        <v>34009</v>
      </c>
      <c r="D1944" s="6">
        <v>10503.1</v>
      </c>
    </row>
    <row r="1945" spans="1:4" ht="15.95" customHeight="1" x14ac:dyDescent="0.25">
      <c r="A1945" s="4" t="s">
        <v>1268</v>
      </c>
      <c r="B1945" s="4" t="s">
        <v>586</v>
      </c>
      <c r="C1945" s="5">
        <v>34011</v>
      </c>
      <c r="D1945" s="6">
        <v>11543.24</v>
      </c>
    </row>
    <row r="1946" spans="1:4" ht="15.95" customHeight="1" x14ac:dyDescent="0.25">
      <c r="A1946" s="4" t="s">
        <v>1268</v>
      </c>
      <c r="B1946" s="4" t="s">
        <v>844</v>
      </c>
      <c r="C1946" s="5">
        <v>34013</v>
      </c>
      <c r="D1946" s="6">
        <v>13048.65</v>
      </c>
    </row>
    <row r="1947" spans="1:4" ht="15.95" customHeight="1" x14ac:dyDescent="0.25">
      <c r="A1947" s="4" t="s">
        <v>1268</v>
      </c>
      <c r="B1947" s="4" t="s">
        <v>1273</v>
      </c>
      <c r="C1947" s="5">
        <v>34015</v>
      </c>
      <c r="D1947" s="6">
        <v>11075.79</v>
      </c>
    </row>
    <row r="1948" spans="1:4" ht="15.95" customHeight="1" x14ac:dyDescent="0.25">
      <c r="A1948" s="4" t="s">
        <v>1268</v>
      </c>
      <c r="B1948" s="4" t="s">
        <v>1274</v>
      </c>
      <c r="C1948" s="5">
        <v>34017</v>
      </c>
      <c r="D1948" s="6">
        <v>12563.9</v>
      </c>
    </row>
    <row r="1949" spans="1:4" ht="15.95" customHeight="1" x14ac:dyDescent="0.25">
      <c r="A1949" s="4" t="s">
        <v>1268</v>
      </c>
      <c r="B1949" s="4" t="s">
        <v>1275</v>
      </c>
      <c r="C1949" s="5">
        <v>34019</v>
      </c>
      <c r="D1949" s="6">
        <v>9032.77</v>
      </c>
    </row>
    <row r="1950" spans="1:4" ht="15.95" customHeight="1" x14ac:dyDescent="0.25">
      <c r="A1950" s="4" t="s">
        <v>1268</v>
      </c>
      <c r="B1950" s="4" t="s">
        <v>610</v>
      </c>
      <c r="C1950" s="5">
        <v>34021</v>
      </c>
      <c r="D1950" s="6">
        <v>11277.54</v>
      </c>
    </row>
    <row r="1951" spans="1:4" ht="15.95" customHeight="1" x14ac:dyDescent="0.25">
      <c r="A1951" s="4" t="s">
        <v>1268</v>
      </c>
      <c r="B1951" s="4" t="s">
        <v>316</v>
      </c>
      <c r="C1951" s="5">
        <v>34023</v>
      </c>
      <c r="D1951" s="6">
        <v>11136.81</v>
      </c>
    </row>
    <row r="1952" spans="1:4" ht="15.95" customHeight="1" x14ac:dyDescent="0.25">
      <c r="A1952" s="4" t="s">
        <v>1268</v>
      </c>
      <c r="B1952" s="4" t="s">
        <v>1276</v>
      </c>
      <c r="C1952" s="5">
        <v>34025</v>
      </c>
      <c r="D1952" s="6">
        <v>10853.4</v>
      </c>
    </row>
    <row r="1953" spans="1:4" ht="15.95" customHeight="1" x14ac:dyDescent="0.25">
      <c r="A1953" s="4" t="s">
        <v>1268</v>
      </c>
      <c r="B1953" s="4" t="s">
        <v>702</v>
      </c>
      <c r="C1953" s="5">
        <v>34027</v>
      </c>
      <c r="D1953" s="6">
        <v>10307.07</v>
      </c>
    </row>
    <row r="1954" spans="1:4" ht="15.95" customHeight="1" x14ac:dyDescent="0.25">
      <c r="A1954" s="4" t="s">
        <v>1268</v>
      </c>
      <c r="B1954" s="4" t="s">
        <v>1277</v>
      </c>
      <c r="C1954" s="5">
        <v>34029</v>
      </c>
      <c r="D1954" s="6">
        <v>10983.14</v>
      </c>
    </row>
    <row r="1955" spans="1:4" ht="15.95" customHeight="1" x14ac:dyDescent="0.25">
      <c r="A1955" s="4" t="s">
        <v>1268</v>
      </c>
      <c r="B1955" s="4" t="s">
        <v>1278</v>
      </c>
      <c r="C1955" s="5">
        <v>34031</v>
      </c>
      <c r="D1955" s="6">
        <v>12237.9</v>
      </c>
    </row>
    <row r="1956" spans="1:4" ht="15.95" customHeight="1" x14ac:dyDescent="0.25">
      <c r="A1956" s="4" t="s">
        <v>1268</v>
      </c>
      <c r="B1956" s="4" t="s">
        <v>1279</v>
      </c>
      <c r="C1956" s="5">
        <v>34033</v>
      </c>
      <c r="D1956" s="6">
        <v>10090.200000000001</v>
      </c>
    </row>
    <row r="1957" spans="1:4" ht="15.95" customHeight="1" x14ac:dyDescent="0.25">
      <c r="A1957" s="4" t="s">
        <v>1268</v>
      </c>
      <c r="B1957" s="4" t="s">
        <v>866</v>
      </c>
      <c r="C1957" s="5">
        <v>34035</v>
      </c>
      <c r="D1957" s="6">
        <v>9973.3700000000008</v>
      </c>
    </row>
    <row r="1958" spans="1:4" ht="15.95" customHeight="1" x14ac:dyDescent="0.25">
      <c r="A1958" s="4" t="s">
        <v>1268</v>
      </c>
      <c r="B1958" s="4" t="s">
        <v>326</v>
      </c>
      <c r="C1958" s="5">
        <v>34037</v>
      </c>
      <c r="D1958" s="6">
        <v>9526.57</v>
      </c>
    </row>
    <row r="1959" spans="1:4" ht="15.95" customHeight="1" x14ac:dyDescent="0.25">
      <c r="A1959" s="4" t="s">
        <v>1268</v>
      </c>
      <c r="B1959" s="4" t="s">
        <v>178</v>
      </c>
      <c r="C1959" s="5">
        <v>34039</v>
      </c>
      <c r="D1959" s="6">
        <v>10729.47</v>
      </c>
    </row>
    <row r="1960" spans="1:4" ht="15.95" customHeight="1" x14ac:dyDescent="0.25">
      <c r="A1960" s="4" t="s">
        <v>1268</v>
      </c>
      <c r="B1960" s="4" t="s">
        <v>478</v>
      </c>
      <c r="C1960" s="5">
        <v>34041</v>
      </c>
      <c r="D1960" s="6">
        <v>10108.780000000001</v>
      </c>
    </row>
    <row r="1961" spans="1:4" ht="15.95" customHeight="1" x14ac:dyDescent="0.25">
      <c r="A1961" s="4" t="s">
        <v>1280</v>
      </c>
      <c r="B1961" s="4" t="s">
        <v>31</v>
      </c>
      <c r="C1961" s="5" t="s">
        <v>29</v>
      </c>
      <c r="D1961" s="6">
        <v>7546.88</v>
      </c>
    </row>
    <row r="1962" spans="1:4" ht="15.95" customHeight="1" x14ac:dyDescent="0.25">
      <c r="A1962" s="4" t="s">
        <v>1280</v>
      </c>
      <c r="B1962" s="4" t="s">
        <v>1281</v>
      </c>
      <c r="C1962" s="5">
        <v>35001</v>
      </c>
      <c r="D1962" s="6">
        <v>7282.79</v>
      </c>
    </row>
    <row r="1963" spans="1:4" ht="15.95" customHeight="1" x14ac:dyDescent="0.25">
      <c r="A1963" s="4" t="s">
        <v>1280</v>
      </c>
      <c r="B1963" s="4" t="s">
        <v>1282</v>
      </c>
      <c r="C1963" s="5">
        <v>35003</v>
      </c>
      <c r="D1963" s="6">
        <v>5103.04</v>
      </c>
    </row>
    <row r="1964" spans="1:4" ht="15.95" customHeight="1" x14ac:dyDescent="0.25">
      <c r="A1964" s="4" t="s">
        <v>1280</v>
      </c>
      <c r="B1964" s="4" t="s">
        <v>1283</v>
      </c>
      <c r="C1964" s="5">
        <v>35005</v>
      </c>
      <c r="D1964" s="6">
        <v>8452.5</v>
      </c>
    </row>
    <row r="1965" spans="1:4" ht="15.95" customHeight="1" x14ac:dyDescent="0.25">
      <c r="A1965" s="4" t="s">
        <v>1280</v>
      </c>
      <c r="B1965" s="4" t="s">
        <v>1284</v>
      </c>
      <c r="C1965" s="5">
        <v>35006</v>
      </c>
      <c r="D1965" s="6">
        <v>9114.34</v>
      </c>
    </row>
    <row r="1966" spans="1:4" ht="15.95" customHeight="1" x14ac:dyDescent="0.25">
      <c r="A1966" s="4" t="s">
        <v>1280</v>
      </c>
      <c r="B1966" s="4" t="s">
        <v>1227</v>
      </c>
      <c r="C1966" s="5">
        <v>35007</v>
      </c>
      <c r="D1966" s="6">
        <v>6095.41</v>
      </c>
    </row>
    <row r="1967" spans="1:4" ht="15.95" customHeight="1" x14ac:dyDescent="0.25">
      <c r="A1967" s="4" t="s">
        <v>1280</v>
      </c>
      <c r="B1967" s="4" t="s">
        <v>1285</v>
      </c>
      <c r="C1967" s="5">
        <v>35009</v>
      </c>
      <c r="D1967" s="6">
        <v>8668.0300000000007</v>
      </c>
    </row>
    <row r="1968" spans="1:4" ht="15.95" customHeight="1" x14ac:dyDescent="0.25">
      <c r="A1968" s="4" t="s">
        <v>1280</v>
      </c>
      <c r="B1968" s="4" t="s">
        <v>1286</v>
      </c>
      <c r="C1968" s="5">
        <v>35011</v>
      </c>
      <c r="D1968" s="6">
        <v>9506.83</v>
      </c>
    </row>
    <row r="1969" spans="1:4" ht="15.95" customHeight="1" x14ac:dyDescent="0.25">
      <c r="A1969" s="4" t="s">
        <v>1280</v>
      </c>
      <c r="B1969" s="4" t="s">
        <v>1287</v>
      </c>
      <c r="C1969" s="5">
        <v>35013</v>
      </c>
      <c r="D1969" s="6">
        <v>8064.72</v>
      </c>
    </row>
    <row r="1970" spans="1:4" ht="15.95" customHeight="1" x14ac:dyDescent="0.25">
      <c r="A1970" s="4" t="s">
        <v>1280</v>
      </c>
      <c r="B1970" s="4" t="s">
        <v>1194</v>
      </c>
      <c r="C1970" s="5">
        <v>35015</v>
      </c>
      <c r="D1970" s="6">
        <v>7990.58</v>
      </c>
    </row>
    <row r="1971" spans="1:4" ht="15.95" customHeight="1" x14ac:dyDescent="0.25">
      <c r="A1971" s="4" t="s">
        <v>1280</v>
      </c>
      <c r="B1971" s="4" t="s">
        <v>147</v>
      </c>
      <c r="C1971" s="5">
        <v>35017</v>
      </c>
      <c r="D1971" s="6">
        <v>6383.7</v>
      </c>
    </row>
    <row r="1972" spans="1:4" ht="15.95" customHeight="1" x14ac:dyDescent="0.25">
      <c r="A1972" s="4" t="s">
        <v>1280</v>
      </c>
      <c r="B1972" s="4" t="s">
        <v>1288</v>
      </c>
      <c r="C1972" s="5">
        <v>35019</v>
      </c>
      <c r="D1972" s="6">
        <v>6859.37</v>
      </c>
    </row>
    <row r="1973" spans="1:4" ht="15.95" customHeight="1" x14ac:dyDescent="0.25">
      <c r="A1973" s="4" t="s">
        <v>1280</v>
      </c>
      <c r="B1973" s="4" t="s">
        <v>1289</v>
      </c>
      <c r="C1973" s="5">
        <v>35021</v>
      </c>
      <c r="D1973" s="6">
        <v>7145.56</v>
      </c>
    </row>
    <row r="1974" spans="1:4" ht="15.95" customHeight="1" x14ac:dyDescent="0.25">
      <c r="A1974" s="4" t="s">
        <v>1280</v>
      </c>
      <c r="B1974" s="4" t="s">
        <v>1290</v>
      </c>
      <c r="C1974" s="5">
        <v>35023</v>
      </c>
      <c r="D1974" s="6">
        <v>5610.23</v>
      </c>
    </row>
    <row r="1975" spans="1:4" ht="15.95" customHeight="1" x14ac:dyDescent="0.25">
      <c r="A1975" s="4" t="s">
        <v>1280</v>
      </c>
      <c r="B1975" s="4" t="s">
        <v>1291</v>
      </c>
      <c r="C1975" s="5">
        <v>35025</v>
      </c>
      <c r="D1975" s="6">
        <v>9353.23</v>
      </c>
    </row>
    <row r="1976" spans="1:4" ht="15.95" customHeight="1" x14ac:dyDescent="0.25">
      <c r="A1976" s="4" t="s">
        <v>1280</v>
      </c>
      <c r="B1976" s="4" t="s">
        <v>155</v>
      </c>
      <c r="C1976" s="5">
        <v>35027</v>
      </c>
      <c r="D1976" s="6">
        <v>6850.45</v>
      </c>
    </row>
    <row r="1977" spans="1:4" ht="15.95" customHeight="1" x14ac:dyDescent="0.25">
      <c r="A1977" s="4" t="s">
        <v>1280</v>
      </c>
      <c r="B1977" s="4" t="s">
        <v>1292</v>
      </c>
      <c r="C1977" s="5">
        <v>35028</v>
      </c>
      <c r="D1977" s="6">
        <v>6877.17</v>
      </c>
    </row>
    <row r="1978" spans="1:4" ht="15.95" customHeight="1" x14ac:dyDescent="0.25">
      <c r="A1978" s="4" t="s">
        <v>1280</v>
      </c>
      <c r="B1978" s="4" t="s">
        <v>1293</v>
      </c>
      <c r="C1978" s="5">
        <v>35029</v>
      </c>
      <c r="D1978" s="6">
        <v>7785.74</v>
      </c>
    </row>
    <row r="1979" spans="1:4" ht="15.95" customHeight="1" x14ac:dyDescent="0.25">
      <c r="A1979" s="4" t="s">
        <v>1280</v>
      </c>
      <c r="B1979" s="4" t="s">
        <v>1294</v>
      </c>
      <c r="C1979" s="5">
        <v>35031</v>
      </c>
      <c r="D1979" s="6">
        <v>8936.77</v>
      </c>
    </row>
    <row r="1980" spans="1:4" ht="15.95" customHeight="1" x14ac:dyDescent="0.25">
      <c r="A1980" s="4" t="s">
        <v>1280</v>
      </c>
      <c r="B1980" s="4" t="s">
        <v>1295</v>
      </c>
      <c r="C1980" s="5">
        <v>35033</v>
      </c>
      <c r="D1980" s="6">
        <v>5204.62</v>
      </c>
    </row>
    <row r="1981" spans="1:4" ht="15.95" customHeight="1" x14ac:dyDescent="0.25">
      <c r="A1981" s="4" t="s">
        <v>1280</v>
      </c>
      <c r="B1981" s="4" t="s">
        <v>296</v>
      </c>
      <c r="C1981" s="5">
        <v>35035</v>
      </c>
      <c r="D1981" s="6">
        <v>8257.59</v>
      </c>
    </row>
    <row r="1982" spans="1:4" ht="15.95" customHeight="1" x14ac:dyDescent="0.25">
      <c r="A1982" s="4" t="s">
        <v>1280</v>
      </c>
      <c r="B1982" s="4" t="s">
        <v>1296</v>
      </c>
      <c r="C1982" s="5">
        <v>35037</v>
      </c>
      <c r="D1982" s="6">
        <v>8930.26</v>
      </c>
    </row>
    <row r="1983" spans="1:4" ht="15.95" customHeight="1" x14ac:dyDescent="0.25">
      <c r="A1983" s="4" t="s">
        <v>1280</v>
      </c>
      <c r="B1983" s="4" t="s">
        <v>1297</v>
      </c>
      <c r="C1983" s="5">
        <v>35039</v>
      </c>
      <c r="D1983" s="6">
        <v>6776.28</v>
      </c>
    </row>
    <row r="1984" spans="1:4" ht="15.95" customHeight="1" x14ac:dyDescent="0.25">
      <c r="A1984" s="4" t="s">
        <v>1280</v>
      </c>
      <c r="B1984" s="4" t="s">
        <v>1106</v>
      </c>
      <c r="C1984" s="5">
        <v>35041</v>
      </c>
      <c r="D1984" s="6">
        <v>8835.77</v>
      </c>
    </row>
    <row r="1985" spans="1:4" ht="15.95" customHeight="1" x14ac:dyDescent="0.25">
      <c r="A1985" s="4" t="s">
        <v>1280</v>
      </c>
      <c r="B1985" s="4" t="s">
        <v>306</v>
      </c>
      <c r="C1985" s="5">
        <v>35045</v>
      </c>
      <c r="D1985" s="6">
        <v>8625.24</v>
      </c>
    </row>
    <row r="1986" spans="1:4" ht="15.95" customHeight="1" x14ac:dyDescent="0.25">
      <c r="A1986" s="4" t="s">
        <v>1280</v>
      </c>
      <c r="B1986" s="4" t="s">
        <v>307</v>
      </c>
      <c r="C1986" s="5">
        <v>35047</v>
      </c>
      <c r="D1986" s="6">
        <v>6732.43</v>
      </c>
    </row>
    <row r="1987" spans="1:4" ht="15.95" customHeight="1" x14ac:dyDescent="0.25">
      <c r="A1987" s="4" t="s">
        <v>1280</v>
      </c>
      <c r="B1987" s="4" t="s">
        <v>1298</v>
      </c>
      <c r="C1987" s="5">
        <v>35043</v>
      </c>
      <c r="D1987" s="6">
        <v>7129.96</v>
      </c>
    </row>
    <row r="1988" spans="1:4" ht="15.95" customHeight="1" x14ac:dyDescent="0.25">
      <c r="A1988" s="4" t="s">
        <v>1280</v>
      </c>
      <c r="B1988" s="4" t="s">
        <v>1299</v>
      </c>
      <c r="C1988" s="5">
        <v>35049</v>
      </c>
      <c r="D1988" s="6">
        <v>6210.92</v>
      </c>
    </row>
    <row r="1989" spans="1:4" ht="15.95" customHeight="1" x14ac:dyDescent="0.25">
      <c r="A1989" s="4" t="s">
        <v>1280</v>
      </c>
      <c r="B1989" s="4" t="s">
        <v>243</v>
      </c>
      <c r="C1989" s="5">
        <v>35051</v>
      </c>
      <c r="D1989" s="6">
        <v>7355.04</v>
      </c>
    </row>
    <row r="1990" spans="1:4" ht="15.95" customHeight="1" x14ac:dyDescent="0.25">
      <c r="A1990" s="4" t="s">
        <v>1280</v>
      </c>
      <c r="B1990" s="4" t="s">
        <v>1300</v>
      </c>
      <c r="C1990" s="5">
        <v>35053</v>
      </c>
      <c r="D1990" s="6">
        <v>6425.97</v>
      </c>
    </row>
    <row r="1991" spans="1:4" ht="15.95" customHeight="1" x14ac:dyDescent="0.25">
      <c r="A1991" s="4" t="s">
        <v>1280</v>
      </c>
      <c r="B1991" s="4" t="s">
        <v>1301</v>
      </c>
      <c r="C1991" s="5">
        <v>35055</v>
      </c>
      <c r="D1991" s="6">
        <v>6022.81</v>
      </c>
    </row>
    <row r="1992" spans="1:4" ht="15.95" customHeight="1" x14ac:dyDescent="0.25">
      <c r="A1992" s="4" t="s">
        <v>1280</v>
      </c>
      <c r="B1992" s="4" t="s">
        <v>1302</v>
      </c>
      <c r="C1992" s="5">
        <v>35057</v>
      </c>
      <c r="D1992" s="6">
        <v>6565.35</v>
      </c>
    </row>
    <row r="1993" spans="1:4" ht="15.95" customHeight="1" x14ac:dyDescent="0.25">
      <c r="A1993" s="4" t="s">
        <v>1280</v>
      </c>
      <c r="B1993" s="4" t="s">
        <v>178</v>
      </c>
      <c r="C1993" s="5">
        <v>35059</v>
      </c>
      <c r="D1993" s="6">
        <v>10164.19</v>
      </c>
    </row>
    <row r="1994" spans="1:4" ht="15.95" customHeight="1" x14ac:dyDescent="0.25">
      <c r="A1994" s="4" t="s">
        <v>1280</v>
      </c>
      <c r="B1994" s="4" t="s">
        <v>1303</v>
      </c>
      <c r="C1994" s="5">
        <v>35061</v>
      </c>
      <c r="D1994" s="6">
        <v>6477.7</v>
      </c>
    </row>
    <row r="1995" spans="1:4" ht="15.95" customHeight="1" x14ac:dyDescent="0.25">
      <c r="A1995" s="4" t="s">
        <v>1304</v>
      </c>
      <c r="B1995" s="4" t="s">
        <v>31</v>
      </c>
      <c r="C1995" s="5" t="s">
        <v>29</v>
      </c>
      <c r="D1995" s="6">
        <v>9597.56</v>
      </c>
    </row>
    <row r="1996" spans="1:4" ht="15.95" customHeight="1" x14ac:dyDescent="0.25">
      <c r="A1996" s="4" t="s">
        <v>1304</v>
      </c>
      <c r="B1996" s="4" t="s">
        <v>1305</v>
      </c>
      <c r="C1996" s="5">
        <v>32510</v>
      </c>
      <c r="D1996" s="6">
        <v>8877.82</v>
      </c>
    </row>
    <row r="1997" spans="1:4" ht="15.95" customHeight="1" x14ac:dyDescent="0.25">
      <c r="A1997" s="4" t="s">
        <v>1304</v>
      </c>
      <c r="B1997" s="4" t="s">
        <v>1306</v>
      </c>
      <c r="C1997" s="5">
        <v>32001</v>
      </c>
      <c r="D1997" s="6">
        <v>8229.1</v>
      </c>
    </row>
    <row r="1998" spans="1:4" ht="15.95" customHeight="1" x14ac:dyDescent="0.25">
      <c r="A1998" s="4" t="s">
        <v>1304</v>
      </c>
      <c r="B1998" s="4" t="s">
        <v>134</v>
      </c>
      <c r="C1998" s="5">
        <v>32003</v>
      </c>
      <c r="D1998" s="6">
        <v>10456.35</v>
      </c>
    </row>
    <row r="1999" spans="1:4" ht="15.95" customHeight="1" x14ac:dyDescent="0.25">
      <c r="A1999" s="4" t="s">
        <v>1304</v>
      </c>
      <c r="B1999" s="4" t="s">
        <v>275</v>
      </c>
      <c r="C1999" s="5">
        <v>32005</v>
      </c>
      <c r="D1999" s="6">
        <v>7670.48</v>
      </c>
    </row>
    <row r="2000" spans="1:4" ht="15.95" customHeight="1" x14ac:dyDescent="0.25">
      <c r="A2000" s="4" t="s">
        <v>1304</v>
      </c>
      <c r="B2000" s="4" t="s">
        <v>1307</v>
      </c>
      <c r="C2000" s="5">
        <v>32007</v>
      </c>
      <c r="D2000" s="6">
        <v>8224.9699999999993</v>
      </c>
    </row>
    <row r="2001" spans="1:4" ht="15.95" customHeight="1" x14ac:dyDescent="0.25">
      <c r="A2001" s="4" t="s">
        <v>1304</v>
      </c>
      <c r="B2001" s="4" t="s">
        <v>1308</v>
      </c>
      <c r="C2001" s="5">
        <v>32009</v>
      </c>
      <c r="D2001" s="6">
        <v>5061.1899999999996</v>
      </c>
    </row>
    <row r="2002" spans="1:4" ht="15.95" customHeight="1" x14ac:dyDescent="0.25">
      <c r="A2002" s="4" t="s">
        <v>1304</v>
      </c>
      <c r="B2002" s="4" t="s">
        <v>1309</v>
      </c>
      <c r="C2002" s="5">
        <v>32011</v>
      </c>
      <c r="D2002" s="6">
        <v>6021.45</v>
      </c>
    </row>
    <row r="2003" spans="1:4" ht="15.95" customHeight="1" x14ac:dyDescent="0.25">
      <c r="A2003" s="4" t="s">
        <v>1304</v>
      </c>
      <c r="B2003" s="4" t="s">
        <v>211</v>
      </c>
      <c r="C2003" s="5">
        <v>32013</v>
      </c>
      <c r="D2003" s="6">
        <v>8516.27</v>
      </c>
    </row>
    <row r="2004" spans="1:4" ht="15.95" customHeight="1" x14ac:dyDescent="0.25">
      <c r="A2004" s="4" t="s">
        <v>1304</v>
      </c>
      <c r="B2004" s="4" t="s">
        <v>1310</v>
      </c>
      <c r="C2004" s="5">
        <v>32015</v>
      </c>
      <c r="D2004" s="6">
        <v>7086.74</v>
      </c>
    </row>
    <row r="2005" spans="1:4" ht="15.95" customHeight="1" x14ac:dyDescent="0.25">
      <c r="A2005" s="4" t="s">
        <v>1304</v>
      </c>
      <c r="B2005" s="4" t="s">
        <v>155</v>
      </c>
      <c r="C2005" s="5">
        <v>32017</v>
      </c>
      <c r="D2005" s="6">
        <v>16797.79</v>
      </c>
    </row>
    <row r="2006" spans="1:4" ht="15.95" customHeight="1" x14ac:dyDescent="0.25">
      <c r="A2006" s="4" t="s">
        <v>1304</v>
      </c>
      <c r="B2006" s="4" t="s">
        <v>522</v>
      </c>
      <c r="C2006" s="5">
        <v>32019</v>
      </c>
      <c r="D2006" s="6">
        <v>7461.15</v>
      </c>
    </row>
    <row r="2007" spans="1:4" ht="15.95" customHeight="1" x14ac:dyDescent="0.25">
      <c r="A2007" s="4" t="s">
        <v>1304</v>
      </c>
      <c r="B2007" s="4" t="s">
        <v>292</v>
      </c>
      <c r="C2007" s="5">
        <v>32021</v>
      </c>
      <c r="D2007" s="6">
        <v>7522.88</v>
      </c>
    </row>
    <row r="2008" spans="1:4" ht="15.95" customHeight="1" x14ac:dyDescent="0.25">
      <c r="A2008" s="4" t="s">
        <v>1304</v>
      </c>
      <c r="B2008" s="4" t="s">
        <v>1311</v>
      </c>
      <c r="C2008" s="5">
        <v>32023</v>
      </c>
      <c r="D2008" s="6">
        <v>8636.51</v>
      </c>
    </row>
    <row r="2009" spans="1:4" ht="15.95" customHeight="1" x14ac:dyDescent="0.25">
      <c r="A2009" s="4" t="s">
        <v>1304</v>
      </c>
      <c r="B2009" s="4" t="s">
        <v>1312</v>
      </c>
      <c r="C2009" s="5">
        <v>32027</v>
      </c>
      <c r="D2009" s="6">
        <v>7761.84</v>
      </c>
    </row>
    <row r="2010" spans="1:4" ht="15.95" customHeight="1" x14ac:dyDescent="0.25">
      <c r="A2010" s="4" t="s">
        <v>1304</v>
      </c>
      <c r="B2010" s="4" t="s">
        <v>1313</v>
      </c>
      <c r="C2010" s="5">
        <v>32029</v>
      </c>
      <c r="D2010" s="6">
        <v>5697.43</v>
      </c>
    </row>
    <row r="2011" spans="1:4" ht="15.95" customHeight="1" x14ac:dyDescent="0.25">
      <c r="A2011" s="4" t="s">
        <v>1304</v>
      </c>
      <c r="B2011" s="4" t="s">
        <v>1314</v>
      </c>
      <c r="C2011" s="5">
        <v>32031</v>
      </c>
      <c r="D2011" s="6">
        <v>8036.17</v>
      </c>
    </row>
    <row r="2012" spans="1:4" ht="15.95" customHeight="1" x14ac:dyDescent="0.25">
      <c r="A2012" s="4" t="s">
        <v>1304</v>
      </c>
      <c r="B2012" s="4" t="s">
        <v>1315</v>
      </c>
      <c r="C2012" s="5">
        <v>32033</v>
      </c>
      <c r="D2012" s="6">
        <v>9656.91</v>
      </c>
    </row>
    <row r="2013" spans="1:4" ht="15.95" customHeight="1" x14ac:dyDescent="0.25">
      <c r="A2013" s="4" t="s">
        <v>1316</v>
      </c>
      <c r="B2013" s="4" t="s">
        <v>31</v>
      </c>
      <c r="C2013" s="5" t="s">
        <v>29</v>
      </c>
      <c r="D2013" s="6">
        <v>10896.66</v>
      </c>
    </row>
    <row r="2014" spans="1:4" ht="15.95" customHeight="1" x14ac:dyDescent="0.25">
      <c r="A2014" s="4" t="s">
        <v>1316</v>
      </c>
      <c r="B2014" s="4" t="s">
        <v>1317</v>
      </c>
      <c r="C2014" s="5">
        <v>36001</v>
      </c>
      <c r="D2014" s="6">
        <v>8269.49</v>
      </c>
    </row>
    <row r="2015" spans="1:4" ht="15.95" customHeight="1" x14ac:dyDescent="0.25">
      <c r="A2015" s="4" t="s">
        <v>1316</v>
      </c>
      <c r="B2015" s="4" t="s">
        <v>852</v>
      </c>
      <c r="C2015" s="5">
        <v>36003</v>
      </c>
      <c r="D2015" s="6">
        <v>7403.69</v>
      </c>
    </row>
    <row r="2016" spans="1:4" ht="15.95" customHeight="1" x14ac:dyDescent="0.25">
      <c r="A2016" s="4" t="s">
        <v>1316</v>
      </c>
      <c r="B2016" s="4" t="s">
        <v>1318</v>
      </c>
      <c r="C2016" s="5">
        <v>36005</v>
      </c>
      <c r="D2016" s="6">
        <v>15208.61</v>
      </c>
    </row>
    <row r="2017" spans="1:4" ht="15.95" customHeight="1" x14ac:dyDescent="0.25">
      <c r="A2017" s="4" t="s">
        <v>1316</v>
      </c>
      <c r="B2017" s="4" t="s">
        <v>1319</v>
      </c>
      <c r="C2017" s="5">
        <v>36007</v>
      </c>
      <c r="D2017" s="6">
        <v>7640.42</v>
      </c>
    </row>
    <row r="2018" spans="1:4" ht="15.95" customHeight="1" x14ac:dyDescent="0.25">
      <c r="A2018" s="4" t="s">
        <v>1316</v>
      </c>
      <c r="B2018" s="4" t="s">
        <v>1320</v>
      </c>
      <c r="C2018" s="5">
        <v>36009</v>
      </c>
      <c r="D2018" s="6">
        <v>7601.86</v>
      </c>
    </row>
    <row r="2019" spans="1:4" ht="15.95" customHeight="1" x14ac:dyDescent="0.25">
      <c r="A2019" s="4" t="s">
        <v>1316</v>
      </c>
      <c r="B2019" s="4" t="s">
        <v>1321</v>
      </c>
      <c r="C2019" s="5">
        <v>36011</v>
      </c>
      <c r="D2019" s="6">
        <v>7931.69</v>
      </c>
    </row>
    <row r="2020" spans="1:4" ht="15.95" customHeight="1" x14ac:dyDescent="0.25">
      <c r="A2020" s="4" t="s">
        <v>1316</v>
      </c>
      <c r="B2020" s="4" t="s">
        <v>675</v>
      </c>
      <c r="C2020" s="5">
        <v>36013</v>
      </c>
      <c r="D2020" s="6">
        <v>7573.61</v>
      </c>
    </row>
    <row r="2021" spans="1:4" ht="15.95" customHeight="1" x14ac:dyDescent="0.25">
      <c r="A2021" s="4" t="s">
        <v>1316</v>
      </c>
      <c r="B2021" s="4" t="s">
        <v>1322</v>
      </c>
      <c r="C2021" s="5">
        <v>36015</v>
      </c>
      <c r="D2021" s="6">
        <v>8276.81</v>
      </c>
    </row>
    <row r="2022" spans="1:4" ht="15.95" customHeight="1" x14ac:dyDescent="0.25">
      <c r="A2022" s="4" t="s">
        <v>1316</v>
      </c>
      <c r="B2022" s="4" t="s">
        <v>1323</v>
      </c>
      <c r="C2022" s="5">
        <v>36017</v>
      </c>
      <c r="D2022" s="6">
        <v>7248.49</v>
      </c>
    </row>
    <row r="2023" spans="1:4" ht="15.95" customHeight="1" x14ac:dyDescent="0.25">
      <c r="A2023" s="4" t="s">
        <v>1316</v>
      </c>
      <c r="B2023" s="4" t="s">
        <v>504</v>
      </c>
      <c r="C2023" s="5">
        <v>36019</v>
      </c>
      <c r="D2023" s="6">
        <v>8368.82</v>
      </c>
    </row>
    <row r="2024" spans="1:4" ht="15.95" customHeight="1" x14ac:dyDescent="0.25">
      <c r="A2024" s="4" t="s">
        <v>1316</v>
      </c>
      <c r="B2024" s="4" t="s">
        <v>136</v>
      </c>
      <c r="C2024" s="5">
        <v>36021</v>
      </c>
      <c r="D2024" s="6">
        <v>8686.17</v>
      </c>
    </row>
    <row r="2025" spans="1:4" ht="15.95" customHeight="1" x14ac:dyDescent="0.25">
      <c r="A2025" s="4" t="s">
        <v>1316</v>
      </c>
      <c r="B2025" s="4" t="s">
        <v>1324</v>
      </c>
      <c r="C2025" s="5">
        <v>36023</v>
      </c>
      <c r="D2025" s="6">
        <v>7985.02</v>
      </c>
    </row>
    <row r="2026" spans="1:4" ht="15.95" customHeight="1" x14ac:dyDescent="0.25">
      <c r="A2026" s="4" t="s">
        <v>1316</v>
      </c>
      <c r="B2026" s="4" t="s">
        <v>506</v>
      </c>
      <c r="C2026" s="5">
        <v>36025</v>
      </c>
      <c r="D2026" s="6">
        <v>8816.9599999999991</v>
      </c>
    </row>
    <row r="2027" spans="1:4" ht="15.95" customHeight="1" x14ac:dyDescent="0.25">
      <c r="A2027" s="4" t="s">
        <v>1316</v>
      </c>
      <c r="B2027" s="4" t="s">
        <v>1325</v>
      </c>
      <c r="C2027" s="5">
        <v>36027</v>
      </c>
      <c r="D2027" s="6">
        <v>9762.14</v>
      </c>
    </row>
    <row r="2028" spans="1:4" ht="15.95" customHeight="1" x14ac:dyDescent="0.25">
      <c r="A2028" s="4" t="s">
        <v>1316</v>
      </c>
      <c r="B2028" s="4" t="s">
        <v>1326</v>
      </c>
      <c r="C2028" s="5">
        <v>36029</v>
      </c>
      <c r="D2028" s="6">
        <v>8100.63</v>
      </c>
    </row>
    <row r="2029" spans="1:4" ht="15.95" customHeight="1" x14ac:dyDescent="0.25">
      <c r="A2029" s="4" t="s">
        <v>1316</v>
      </c>
      <c r="B2029" s="4" t="s">
        <v>844</v>
      </c>
      <c r="C2029" s="5">
        <v>36031</v>
      </c>
      <c r="D2029" s="6">
        <v>7847.91</v>
      </c>
    </row>
    <row r="2030" spans="1:4" ht="15.95" customHeight="1" x14ac:dyDescent="0.25">
      <c r="A2030" s="4" t="s">
        <v>1316</v>
      </c>
      <c r="B2030" s="4" t="s">
        <v>87</v>
      </c>
      <c r="C2030" s="5">
        <v>36033</v>
      </c>
      <c r="D2030" s="6">
        <v>8016.95</v>
      </c>
    </row>
    <row r="2031" spans="1:4" ht="15.95" customHeight="1" x14ac:dyDescent="0.25">
      <c r="A2031" s="4" t="s">
        <v>1316</v>
      </c>
      <c r="B2031" s="4" t="s">
        <v>145</v>
      </c>
      <c r="C2031" s="5">
        <v>36035</v>
      </c>
      <c r="D2031" s="6">
        <v>7436.5</v>
      </c>
    </row>
    <row r="2032" spans="1:4" ht="15.95" customHeight="1" x14ac:dyDescent="0.25">
      <c r="A2032" s="4" t="s">
        <v>1316</v>
      </c>
      <c r="B2032" s="4" t="s">
        <v>895</v>
      </c>
      <c r="C2032" s="5">
        <v>36037</v>
      </c>
      <c r="D2032" s="6">
        <v>8029.58</v>
      </c>
    </row>
    <row r="2033" spans="1:4" ht="15.95" customHeight="1" x14ac:dyDescent="0.25">
      <c r="A2033" s="4" t="s">
        <v>1316</v>
      </c>
      <c r="B2033" s="4" t="s">
        <v>89</v>
      </c>
      <c r="C2033" s="5">
        <v>36039</v>
      </c>
      <c r="D2033" s="6">
        <v>8539.68</v>
      </c>
    </row>
    <row r="2034" spans="1:4" ht="15.95" customHeight="1" x14ac:dyDescent="0.25">
      <c r="A2034" s="4" t="s">
        <v>1316</v>
      </c>
      <c r="B2034" s="4" t="s">
        <v>345</v>
      </c>
      <c r="C2034" s="5">
        <v>36041</v>
      </c>
      <c r="D2034" s="6">
        <v>6642.14</v>
      </c>
    </row>
    <row r="2035" spans="1:4" ht="15.95" customHeight="1" x14ac:dyDescent="0.25">
      <c r="A2035" s="4" t="s">
        <v>1316</v>
      </c>
      <c r="B2035" s="4" t="s">
        <v>1327</v>
      </c>
      <c r="C2035" s="5">
        <v>36043</v>
      </c>
      <c r="D2035" s="6">
        <v>8012.14</v>
      </c>
    </row>
    <row r="2036" spans="1:4" ht="15.95" customHeight="1" x14ac:dyDescent="0.25">
      <c r="A2036" s="4" t="s">
        <v>1316</v>
      </c>
      <c r="B2036" s="4" t="s">
        <v>94</v>
      </c>
      <c r="C2036" s="5">
        <v>36045</v>
      </c>
      <c r="D2036" s="6">
        <v>8117.29</v>
      </c>
    </row>
    <row r="2037" spans="1:4" ht="15.95" customHeight="1" x14ac:dyDescent="0.25">
      <c r="A2037" s="4" t="s">
        <v>1316</v>
      </c>
      <c r="B2037" s="4" t="s">
        <v>215</v>
      </c>
      <c r="C2037" s="5">
        <v>36047</v>
      </c>
      <c r="D2037" s="6">
        <v>14999.21</v>
      </c>
    </row>
    <row r="2038" spans="1:4" ht="15.95" customHeight="1" x14ac:dyDescent="0.25">
      <c r="A2038" s="4" t="s">
        <v>1316</v>
      </c>
      <c r="B2038" s="4" t="s">
        <v>567</v>
      </c>
      <c r="C2038" s="5">
        <v>36049</v>
      </c>
      <c r="D2038" s="6">
        <v>7419.22</v>
      </c>
    </row>
    <row r="2039" spans="1:4" ht="15.95" customHeight="1" x14ac:dyDescent="0.25">
      <c r="A2039" s="4" t="s">
        <v>1316</v>
      </c>
      <c r="B2039" s="4" t="s">
        <v>602</v>
      </c>
      <c r="C2039" s="5">
        <v>36051</v>
      </c>
      <c r="D2039" s="6">
        <v>6796.84</v>
      </c>
    </row>
    <row r="2040" spans="1:4" ht="15.95" customHeight="1" x14ac:dyDescent="0.25">
      <c r="A2040" s="4" t="s">
        <v>1316</v>
      </c>
      <c r="B2040" s="4" t="s">
        <v>102</v>
      </c>
      <c r="C2040" s="5">
        <v>36053</v>
      </c>
      <c r="D2040" s="6">
        <v>7175.72</v>
      </c>
    </row>
    <row r="2041" spans="1:4" ht="15.95" customHeight="1" x14ac:dyDescent="0.25">
      <c r="A2041" s="4" t="s">
        <v>1316</v>
      </c>
      <c r="B2041" s="4" t="s">
        <v>107</v>
      </c>
      <c r="C2041" s="5">
        <v>36055</v>
      </c>
      <c r="D2041" s="6">
        <v>8577.58</v>
      </c>
    </row>
    <row r="2042" spans="1:4" ht="15.95" customHeight="1" x14ac:dyDescent="0.25">
      <c r="A2042" s="4" t="s">
        <v>1316</v>
      </c>
      <c r="B2042" s="4" t="s">
        <v>108</v>
      </c>
      <c r="C2042" s="5">
        <v>36057</v>
      </c>
      <c r="D2042" s="6">
        <v>7765.96</v>
      </c>
    </row>
    <row r="2043" spans="1:4" ht="15.95" customHeight="1" x14ac:dyDescent="0.25">
      <c r="A2043" s="4" t="s">
        <v>1316</v>
      </c>
      <c r="B2043" s="4" t="s">
        <v>359</v>
      </c>
      <c r="C2043" s="5">
        <v>36059</v>
      </c>
      <c r="D2043" s="6">
        <v>11930.92</v>
      </c>
    </row>
    <row r="2044" spans="1:4" ht="15.95" customHeight="1" x14ac:dyDescent="0.25">
      <c r="A2044" s="4" t="s">
        <v>1316</v>
      </c>
      <c r="B2044" s="4" t="s">
        <v>1328</v>
      </c>
      <c r="C2044" s="5">
        <v>36061</v>
      </c>
      <c r="D2044" s="6">
        <v>12269.36</v>
      </c>
    </row>
    <row r="2045" spans="1:4" ht="15.95" customHeight="1" x14ac:dyDescent="0.25">
      <c r="A2045" s="4" t="s">
        <v>1316</v>
      </c>
      <c r="B2045" s="4" t="s">
        <v>1329</v>
      </c>
      <c r="C2045" s="5">
        <v>36063</v>
      </c>
      <c r="D2045" s="6">
        <v>8116.2</v>
      </c>
    </row>
    <row r="2046" spans="1:4" ht="15.95" customHeight="1" x14ac:dyDescent="0.25">
      <c r="A2046" s="4" t="s">
        <v>1316</v>
      </c>
      <c r="B2046" s="4" t="s">
        <v>570</v>
      </c>
      <c r="C2046" s="5">
        <v>36065</v>
      </c>
      <c r="D2046" s="6">
        <v>8025.44</v>
      </c>
    </row>
    <row r="2047" spans="1:4" ht="15.95" customHeight="1" x14ac:dyDescent="0.25">
      <c r="A2047" s="4" t="s">
        <v>1316</v>
      </c>
      <c r="B2047" s="4" t="s">
        <v>1330</v>
      </c>
      <c r="C2047" s="5">
        <v>36067</v>
      </c>
      <c r="D2047" s="6">
        <v>8645.81</v>
      </c>
    </row>
    <row r="2048" spans="1:4" ht="15.95" customHeight="1" x14ac:dyDescent="0.25">
      <c r="A2048" s="4" t="s">
        <v>1316</v>
      </c>
      <c r="B2048" s="4" t="s">
        <v>1331</v>
      </c>
      <c r="C2048" s="5">
        <v>36069</v>
      </c>
      <c r="D2048" s="6">
        <v>6929.55</v>
      </c>
    </row>
    <row r="2049" spans="1:4" ht="15.95" customHeight="1" x14ac:dyDescent="0.25">
      <c r="A2049" s="4" t="s">
        <v>1316</v>
      </c>
      <c r="B2049" s="4" t="s">
        <v>228</v>
      </c>
      <c r="C2049" s="5">
        <v>36071</v>
      </c>
      <c r="D2049" s="6">
        <v>10561.76</v>
      </c>
    </row>
    <row r="2050" spans="1:4" ht="15.95" customHeight="1" x14ac:dyDescent="0.25">
      <c r="A2050" s="4" t="s">
        <v>1316</v>
      </c>
      <c r="B2050" s="4" t="s">
        <v>816</v>
      </c>
      <c r="C2050" s="5">
        <v>36073</v>
      </c>
      <c r="D2050" s="6">
        <v>8305.0300000000007</v>
      </c>
    </row>
    <row r="2051" spans="1:4" ht="15.95" customHeight="1" x14ac:dyDescent="0.25">
      <c r="A2051" s="4" t="s">
        <v>1316</v>
      </c>
      <c r="B2051" s="4" t="s">
        <v>1332</v>
      </c>
      <c r="C2051" s="5">
        <v>36075</v>
      </c>
      <c r="D2051" s="6">
        <v>8842.43</v>
      </c>
    </row>
    <row r="2052" spans="1:4" ht="15.95" customHeight="1" x14ac:dyDescent="0.25">
      <c r="A2052" s="4" t="s">
        <v>1316</v>
      </c>
      <c r="B2052" s="4" t="s">
        <v>932</v>
      </c>
      <c r="C2052" s="5">
        <v>36077</v>
      </c>
      <c r="D2052" s="6">
        <v>7842.76</v>
      </c>
    </row>
    <row r="2053" spans="1:4" ht="15.95" customHeight="1" x14ac:dyDescent="0.25">
      <c r="A2053" s="4" t="s">
        <v>1316</v>
      </c>
      <c r="B2053" s="4" t="s">
        <v>366</v>
      </c>
      <c r="C2053" s="5">
        <v>36079</v>
      </c>
      <c r="D2053" s="6">
        <v>10312.16</v>
      </c>
    </row>
    <row r="2054" spans="1:4" ht="15.95" customHeight="1" x14ac:dyDescent="0.25">
      <c r="A2054" s="4" t="s">
        <v>1316</v>
      </c>
      <c r="B2054" s="4" t="s">
        <v>1333</v>
      </c>
      <c r="C2054" s="5">
        <v>36081</v>
      </c>
      <c r="D2054" s="6">
        <v>12899.93</v>
      </c>
    </row>
    <row r="2055" spans="1:4" ht="15.95" customHeight="1" x14ac:dyDescent="0.25">
      <c r="A2055" s="4" t="s">
        <v>1316</v>
      </c>
      <c r="B2055" s="4" t="s">
        <v>1334</v>
      </c>
      <c r="C2055" s="5">
        <v>36083</v>
      </c>
      <c r="D2055" s="6">
        <v>8100.69</v>
      </c>
    </row>
    <row r="2056" spans="1:4" ht="15.95" customHeight="1" x14ac:dyDescent="0.25">
      <c r="A2056" s="4" t="s">
        <v>1316</v>
      </c>
      <c r="B2056" s="4" t="s">
        <v>456</v>
      </c>
      <c r="C2056" s="5">
        <v>36085</v>
      </c>
      <c r="D2056" s="6">
        <v>12137.39</v>
      </c>
    </row>
    <row r="2057" spans="1:4" ht="15.95" customHeight="1" x14ac:dyDescent="0.25">
      <c r="A2057" s="4" t="s">
        <v>1316</v>
      </c>
      <c r="B2057" s="4" t="s">
        <v>1335</v>
      </c>
      <c r="C2057" s="5">
        <v>36087</v>
      </c>
      <c r="D2057" s="6">
        <v>11742.18</v>
      </c>
    </row>
    <row r="2058" spans="1:4" ht="15.95" customHeight="1" x14ac:dyDescent="0.25">
      <c r="A2058" s="4" t="s">
        <v>1316</v>
      </c>
      <c r="B2058" s="4" t="s">
        <v>1336</v>
      </c>
      <c r="C2058" s="5">
        <v>36091</v>
      </c>
      <c r="D2058" s="6">
        <v>7148.21</v>
      </c>
    </row>
    <row r="2059" spans="1:4" ht="15.95" customHeight="1" x14ac:dyDescent="0.25">
      <c r="A2059" s="4" t="s">
        <v>1316</v>
      </c>
      <c r="B2059" s="4" t="s">
        <v>1337</v>
      </c>
      <c r="C2059" s="5">
        <v>36093</v>
      </c>
      <c r="D2059" s="6">
        <v>7679.28</v>
      </c>
    </row>
    <row r="2060" spans="1:4" ht="15.95" customHeight="1" x14ac:dyDescent="0.25">
      <c r="A2060" s="4" t="s">
        <v>1316</v>
      </c>
      <c r="B2060" s="4" t="s">
        <v>1338</v>
      </c>
      <c r="C2060" s="5">
        <v>36095</v>
      </c>
      <c r="D2060" s="6">
        <v>7643.94</v>
      </c>
    </row>
    <row r="2061" spans="1:4" ht="15.95" customHeight="1" x14ac:dyDescent="0.25">
      <c r="A2061" s="4" t="s">
        <v>1316</v>
      </c>
      <c r="B2061" s="4" t="s">
        <v>618</v>
      </c>
      <c r="C2061" s="5">
        <v>36097</v>
      </c>
      <c r="D2061" s="6">
        <v>7679.09</v>
      </c>
    </row>
    <row r="2062" spans="1:4" ht="15.95" customHeight="1" x14ac:dyDescent="0.25">
      <c r="A2062" s="4" t="s">
        <v>1316</v>
      </c>
      <c r="B2062" s="4" t="s">
        <v>1339</v>
      </c>
      <c r="C2062" s="5">
        <v>36099</v>
      </c>
      <c r="D2062" s="6">
        <v>7678.35</v>
      </c>
    </row>
    <row r="2063" spans="1:4" ht="15.95" customHeight="1" x14ac:dyDescent="0.25">
      <c r="A2063" s="4" t="s">
        <v>1316</v>
      </c>
      <c r="B2063" s="4" t="s">
        <v>1340</v>
      </c>
      <c r="C2063" s="5">
        <v>36089</v>
      </c>
      <c r="D2063" s="6">
        <v>7759.55</v>
      </c>
    </row>
    <row r="2064" spans="1:4" ht="15.95" customHeight="1" x14ac:dyDescent="0.25">
      <c r="A2064" s="4" t="s">
        <v>1316</v>
      </c>
      <c r="B2064" s="4" t="s">
        <v>657</v>
      </c>
      <c r="C2064" s="5">
        <v>36101</v>
      </c>
      <c r="D2064" s="6">
        <v>7076.26</v>
      </c>
    </row>
    <row r="2065" spans="1:4" ht="15.95" customHeight="1" x14ac:dyDescent="0.25">
      <c r="A2065" s="4" t="s">
        <v>1316</v>
      </c>
      <c r="B2065" s="4" t="s">
        <v>849</v>
      </c>
      <c r="C2065" s="5">
        <v>36103</v>
      </c>
      <c r="D2065" s="6">
        <v>11631.53</v>
      </c>
    </row>
    <row r="2066" spans="1:4" ht="15.95" customHeight="1" x14ac:dyDescent="0.25">
      <c r="A2066" s="4" t="s">
        <v>1316</v>
      </c>
      <c r="B2066" s="4" t="s">
        <v>658</v>
      </c>
      <c r="C2066" s="5">
        <v>36105</v>
      </c>
      <c r="D2066" s="6">
        <v>9296.5400000000009</v>
      </c>
    </row>
    <row r="2067" spans="1:4" ht="15.95" customHeight="1" x14ac:dyDescent="0.25">
      <c r="A2067" s="4" t="s">
        <v>1316</v>
      </c>
      <c r="B2067" s="4" t="s">
        <v>1341</v>
      </c>
      <c r="C2067" s="5">
        <v>36107</v>
      </c>
      <c r="D2067" s="6">
        <v>7343.8</v>
      </c>
    </row>
    <row r="2068" spans="1:4" ht="15.95" customHeight="1" x14ac:dyDescent="0.25">
      <c r="A2068" s="4" t="s">
        <v>1316</v>
      </c>
      <c r="B2068" s="4" t="s">
        <v>1342</v>
      </c>
      <c r="C2068" s="5">
        <v>36109</v>
      </c>
      <c r="D2068" s="6">
        <v>6335.44</v>
      </c>
    </row>
    <row r="2069" spans="1:4" ht="15.95" customHeight="1" x14ac:dyDescent="0.25">
      <c r="A2069" s="4" t="s">
        <v>1316</v>
      </c>
      <c r="B2069" s="4" t="s">
        <v>1343</v>
      </c>
      <c r="C2069" s="5">
        <v>36111</v>
      </c>
      <c r="D2069" s="6">
        <v>8839.5499999999993</v>
      </c>
    </row>
    <row r="2070" spans="1:4" ht="15.95" customHeight="1" x14ac:dyDescent="0.25">
      <c r="A2070" s="4" t="s">
        <v>1316</v>
      </c>
      <c r="B2070" s="4" t="s">
        <v>478</v>
      </c>
      <c r="C2070" s="5">
        <v>36113</v>
      </c>
      <c r="D2070" s="6">
        <v>7602.59</v>
      </c>
    </row>
    <row r="2071" spans="1:4" ht="15.95" customHeight="1" x14ac:dyDescent="0.25">
      <c r="A2071" s="4" t="s">
        <v>1316</v>
      </c>
      <c r="B2071" s="4" t="s">
        <v>122</v>
      </c>
      <c r="C2071" s="5">
        <v>36115</v>
      </c>
      <c r="D2071" s="6">
        <v>7258.81</v>
      </c>
    </row>
    <row r="2072" spans="1:4" ht="15.95" customHeight="1" x14ac:dyDescent="0.25">
      <c r="A2072" s="4" t="s">
        <v>1316</v>
      </c>
      <c r="B2072" s="4" t="s">
        <v>479</v>
      </c>
      <c r="C2072" s="5">
        <v>36117</v>
      </c>
      <c r="D2072" s="6">
        <v>8171.09</v>
      </c>
    </row>
    <row r="2073" spans="1:4" ht="15.95" customHeight="1" x14ac:dyDescent="0.25">
      <c r="A2073" s="4" t="s">
        <v>1316</v>
      </c>
      <c r="B2073" s="4" t="s">
        <v>1344</v>
      </c>
      <c r="C2073" s="5">
        <v>36119</v>
      </c>
      <c r="D2073" s="6">
        <v>11650.17</v>
      </c>
    </row>
    <row r="2074" spans="1:4" ht="15.95" customHeight="1" x14ac:dyDescent="0.25">
      <c r="A2074" s="4" t="s">
        <v>1316</v>
      </c>
      <c r="B2074" s="4" t="s">
        <v>1345</v>
      </c>
      <c r="C2074" s="5">
        <v>36121</v>
      </c>
      <c r="D2074" s="6">
        <v>7961.17</v>
      </c>
    </row>
    <row r="2075" spans="1:4" ht="15.95" customHeight="1" x14ac:dyDescent="0.25">
      <c r="A2075" s="4" t="s">
        <v>1316</v>
      </c>
      <c r="B2075" s="4" t="s">
        <v>1346</v>
      </c>
      <c r="C2075" s="5">
        <v>36123</v>
      </c>
      <c r="D2075" s="6">
        <v>5979.25</v>
      </c>
    </row>
    <row r="2076" spans="1:4" ht="15.95" customHeight="1" x14ac:dyDescent="0.25">
      <c r="A2076" s="4" t="s">
        <v>1347</v>
      </c>
      <c r="B2076" s="4" t="s">
        <v>31</v>
      </c>
      <c r="C2076" s="5" t="s">
        <v>29</v>
      </c>
      <c r="D2076" s="6">
        <v>9565.06</v>
      </c>
    </row>
    <row r="2077" spans="1:4" ht="15.95" customHeight="1" x14ac:dyDescent="0.25">
      <c r="A2077" s="4" t="s">
        <v>1347</v>
      </c>
      <c r="B2077" s="4" t="s">
        <v>257</v>
      </c>
      <c r="C2077" s="5">
        <v>39001</v>
      </c>
      <c r="D2077" s="6">
        <v>9626.9</v>
      </c>
    </row>
    <row r="2078" spans="1:4" ht="15.95" customHeight="1" x14ac:dyDescent="0.25">
      <c r="A2078" s="4" t="s">
        <v>1347</v>
      </c>
      <c r="B2078" s="4" t="s">
        <v>629</v>
      </c>
      <c r="C2078" s="5">
        <v>39003</v>
      </c>
      <c r="D2078" s="6">
        <v>9889.0300000000007</v>
      </c>
    </row>
    <row r="2079" spans="1:4" ht="15.95" customHeight="1" x14ac:dyDescent="0.25">
      <c r="A2079" s="4" t="s">
        <v>1347</v>
      </c>
      <c r="B2079" s="4" t="s">
        <v>1348</v>
      </c>
      <c r="C2079" s="5">
        <v>39005</v>
      </c>
      <c r="D2079" s="6">
        <v>7670.15</v>
      </c>
    </row>
    <row r="2080" spans="1:4" ht="15.95" customHeight="1" x14ac:dyDescent="0.25">
      <c r="A2080" s="4" t="s">
        <v>1347</v>
      </c>
      <c r="B2080" s="4" t="s">
        <v>1349</v>
      </c>
      <c r="C2080" s="5">
        <v>39007</v>
      </c>
      <c r="D2080" s="6">
        <v>10406.299999999999</v>
      </c>
    </row>
    <row r="2081" spans="1:4" ht="15.95" customHeight="1" x14ac:dyDescent="0.25">
      <c r="A2081" s="4" t="s">
        <v>1347</v>
      </c>
      <c r="B2081" s="4" t="s">
        <v>1350</v>
      </c>
      <c r="C2081" s="5">
        <v>39009</v>
      </c>
      <c r="D2081" s="6">
        <v>9649.7199999999993</v>
      </c>
    </row>
    <row r="2082" spans="1:4" ht="15.95" customHeight="1" x14ac:dyDescent="0.25">
      <c r="A2082" s="4" t="s">
        <v>1347</v>
      </c>
      <c r="B2082" s="4" t="s">
        <v>1351</v>
      </c>
      <c r="C2082" s="5">
        <v>39011</v>
      </c>
      <c r="D2082" s="6">
        <v>8449.5400000000009</v>
      </c>
    </row>
    <row r="2083" spans="1:4" ht="15.95" customHeight="1" x14ac:dyDescent="0.25">
      <c r="A2083" s="4" t="s">
        <v>1347</v>
      </c>
      <c r="B2083" s="4" t="s">
        <v>1352</v>
      </c>
      <c r="C2083" s="5">
        <v>39013</v>
      </c>
      <c r="D2083" s="6">
        <v>8692.5400000000009</v>
      </c>
    </row>
    <row r="2084" spans="1:4" ht="15.95" customHeight="1" x14ac:dyDescent="0.25">
      <c r="A2084" s="4" t="s">
        <v>1347</v>
      </c>
      <c r="B2084" s="4" t="s">
        <v>581</v>
      </c>
      <c r="C2084" s="5">
        <v>39015</v>
      </c>
      <c r="D2084" s="6">
        <v>9289.7199999999993</v>
      </c>
    </row>
    <row r="2085" spans="1:4" ht="15.95" customHeight="1" x14ac:dyDescent="0.25">
      <c r="A2085" s="4" t="s">
        <v>1347</v>
      </c>
      <c r="B2085" s="4" t="s">
        <v>64</v>
      </c>
      <c r="C2085" s="5">
        <v>39017</v>
      </c>
      <c r="D2085" s="6">
        <v>9680.08</v>
      </c>
    </row>
    <row r="2086" spans="1:4" ht="15.95" customHeight="1" x14ac:dyDescent="0.25">
      <c r="A2086" s="4" t="s">
        <v>1347</v>
      </c>
      <c r="B2086" s="4" t="s">
        <v>132</v>
      </c>
      <c r="C2086" s="5">
        <v>39019</v>
      </c>
      <c r="D2086" s="6">
        <v>7964.87</v>
      </c>
    </row>
    <row r="2087" spans="1:4" ht="15.95" customHeight="1" x14ac:dyDescent="0.25">
      <c r="A2087" s="4" t="s">
        <v>1347</v>
      </c>
      <c r="B2087" s="4" t="s">
        <v>583</v>
      </c>
      <c r="C2087" s="5">
        <v>39021</v>
      </c>
      <c r="D2087" s="6">
        <v>8797.9699999999993</v>
      </c>
    </row>
    <row r="2088" spans="1:4" ht="15.95" customHeight="1" x14ac:dyDescent="0.25">
      <c r="A2088" s="4" t="s">
        <v>1347</v>
      </c>
      <c r="B2088" s="4" t="s">
        <v>134</v>
      </c>
      <c r="C2088" s="5">
        <v>39023</v>
      </c>
      <c r="D2088" s="6">
        <v>9920.8700000000008</v>
      </c>
    </row>
    <row r="2089" spans="1:4" ht="15.95" customHeight="1" x14ac:dyDescent="0.25">
      <c r="A2089" s="4" t="s">
        <v>1347</v>
      </c>
      <c r="B2089" s="4" t="s">
        <v>1353</v>
      </c>
      <c r="C2089" s="5">
        <v>39025</v>
      </c>
      <c r="D2089" s="6">
        <v>9357.56</v>
      </c>
    </row>
    <row r="2090" spans="1:4" ht="15.95" customHeight="1" x14ac:dyDescent="0.25">
      <c r="A2090" s="4" t="s">
        <v>1347</v>
      </c>
      <c r="B2090" s="4" t="s">
        <v>504</v>
      </c>
      <c r="C2090" s="5">
        <v>39027</v>
      </c>
      <c r="D2090" s="6">
        <v>8760.1299999999992</v>
      </c>
    </row>
    <row r="2091" spans="1:4" ht="15.95" customHeight="1" x14ac:dyDescent="0.25">
      <c r="A2091" s="4" t="s">
        <v>1347</v>
      </c>
      <c r="B2091" s="4" t="s">
        <v>1354</v>
      </c>
      <c r="C2091" s="5">
        <v>39029</v>
      </c>
      <c r="D2091" s="6">
        <v>9435.2900000000009</v>
      </c>
    </row>
    <row r="2092" spans="1:4" ht="15.95" customHeight="1" x14ac:dyDescent="0.25">
      <c r="A2092" s="4" t="s">
        <v>1347</v>
      </c>
      <c r="B2092" s="4" t="s">
        <v>1355</v>
      </c>
      <c r="C2092" s="5">
        <v>39031</v>
      </c>
      <c r="D2092" s="6">
        <v>9425.17</v>
      </c>
    </row>
    <row r="2093" spans="1:4" ht="15.95" customHeight="1" x14ac:dyDescent="0.25">
      <c r="A2093" s="4" t="s">
        <v>1347</v>
      </c>
      <c r="B2093" s="4" t="s">
        <v>139</v>
      </c>
      <c r="C2093" s="5">
        <v>39033</v>
      </c>
      <c r="D2093" s="6">
        <v>9105.11</v>
      </c>
    </row>
    <row r="2094" spans="1:4" ht="15.95" customHeight="1" x14ac:dyDescent="0.25">
      <c r="A2094" s="4" t="s">
        <v>1347</v>
      </c>
      <c r="B2094" s="4" t="s">
        <v>1356</v>
      </c>
      <c r="C2094" s="5">
        <v>39035</v>
      </c>
      <c r="D2094" s="6">
        <v>10315.01</v>
      </c>
    </row>
    <row r="2095" spans="1:4" ht="15.95" customHeight="1" x14ac:dyDescent="0.25">
      <c r="A2095" s="4" t="s">
        <v>1347</v>
      </c>
      <c r="B2095" s="4" t="s">
        <v>1357</v>
      </c>
      <c r="C2095" s="5">
        <v>39037</v>
      </c>
      <c r="D2095" s="6">
        <v>8381.2900000000009</v>
      </c>
    </row>
    <row r="2096" spans="1:4" ht="15.95" customHeight="1" x14ac:dyDescent="0.25">
      <c r="A2096" s="4" t="s">
        <v>1347</v>
      </c>
      <c r="B2096" s="4" t="s">
        <v>1358</v>
      </c>
      <c r="C2096" s="5">
        <v>39039</v>
      </c>
      <c r="D2096" s="6">
        <v>8569.09</v>
      </c>
    </row>
    <row r="2097" spans="1:4" ht="15.95" customHeight="1" x14ac:dyDescent="0.25">
      <c r="A2097" s="4" t="s">
        <v>1347</v>
      </c>
      <c r="B2097" s="4" t="s">
        <v>506</v>
      </c>
      <c r="C2097" s="5">
        <v>39041</v>
      </c>
      <c r="D2097" s="6">
        <v>8430.65</v>
      </c>
    </row>
    <row r="2098" spans="1:4" ht="15.95" customHeight="1" x14ac:dyDescent="0.25">
      <c r="A2098" s="4" t="s">
        <v>1347</v>
      </c>
      <c r="B2098" s="4" t="s">
        <v>1326</v>
      </c>
      <c r="C2098" s="5">
        <v>39043</v>
      </c>
      <c r="D2098" s="6">
        <v>9620.31</v>
      </c>
    </row>
    <row r="2099" spans="1:4" ht="15.95" customHeight="1" x14ac:dyDescent="0.25">
      <c r="A2099" s="4" t="s">
        <v>1347</v>
      </c>
      <c r="B2099" s="4" t="s">
        <v>313</v>
      </c>
      <c r="C2099" s="5">
        <v>39045</v>
      </c>
      <c r="D2099" s="6">
        <v>9306.34</v>
      </c>
    </row>
    <row r="2100" spans="1:4" ht="15.95" customHeight="1" x14ac:dyDescent="0.25">
      <c r="A2100" s="4" t="s">
        <v>1347</v>
      </c>
      <c r="B2100" s="4" t="s">
        <v>86</v>
      </c>
      <c r="C2100" s="5">
        <v>39047</v>
      </c>
      <c r="D2100" s="6">
        <v>8544.48</v>
      </c>
    </row>
    <row r="2101" spans="1:4" ht="15.95" customHeight="1" x14ac:dyDescent="0.25">
      <c r="A2101" s="4" t="s">
        <v>1347</v>
      </c>
      <c r="B2101" s="4" t="s">
        <v>87</v>
      </c>
      <c r="C2101" s="5">
        <v>39049</v>
      </c>
      <c r="D2101" s="6">
        <v>10272.14</v>
      </c>
    </row>
    <row r="2102" spans="1:4" ht="15.95" customHeight="1" x14ac:dyDescent="0.25">
      <c r="A2102" s="4" t="s">
        <v>1347</v>
      </c>
      <c r="B2102" s="4" t="s">
        <v>145</v>
      </c>
      <c r="C2102" s="5">
        <v>39051</v>
      </c>
      <c r="D2102" s="6">
        <v>8821.8799999999992</v>
      </c>
    </row>
    <row r="2103" spans="1:4" ht="15.95" customHeight="1" x14ac:dyDescent="0.25">
      <c r="A2103" s="4" t="s">
        <v>1347</v>
      </c>
      <c r="B2103" s="4" t="s">
        <v>1359</v>
      </c>
      <c r="C2103" s="5">
        <v>39053</v>
      </c>
      <c r="D2103" s="6">
        <v>8774.42</v>
      </c>
    </row>
    <row r="2104" spans="1:4" ht="15.95" customHeight="1" x14ac:dyDescent="0.25">
      <c r="A2104" s="4" t="s">
        <v>1347</v>
      </c>
      <c r="B2104" s="4" t="s">
        <v>1360</v>
      </c>
      <c r="C2104" s="5">
        <v>39055</v>
      </c>
      <c r="D2104" s="6">
        <v>8380.2900000000009</v>
      </c>
    </row>
    <row r="2105" spans="1:4" ht="15.95" customHeight="1" x14ac:dyDescent="0.25">
      <c r="A2105" s="4" t="s">
        <v>1347</v>
      </c>
      <c r="B2105" s="4" t="s">
        <v>89</v>
      </c>
      <c r="C2105" s="5">
        <v>39057</v>
      </c>
      <c r="D2105" s="6">
        <v>9717.4</v>
      </c>
    </row>
    <row r="2106" spans="1:4" ht="15.95" customHeight="1" x14ac:dyDescent="0.25">
      <c r="A2106" s="4" t="s">
        <v>1347</v>
      </c>
      <c r="B2106" s="4" t="s">
        <v>1361</v>
      </c>
      <c r="C2106" s="5">
        <v>39059</v>
      </c>
      <c r="D2106" s="6">
        <v>9774.3700000000008</v>
      </c>
    </row>
    <row r="2107" spans="1:4" ht="15.95" customHeight="1" x14ac:dyDescent="0.25">
      <c r="A2107" s="4" t="s">
        <v>1347</v>
      </c>
      <c r="B2107" s="4" t="s">
        <v>345</v>
      </c>
      <c r="C2107" s="5">
        <v>39061</v>
      </c>
      <c r="D2107" s="6">
        <v>10202.16</v>
      </c>
    </row>
    <row r="2108" spans="1:4" ht="15.95" customHeight="1" x14ac:dyDescent="0.25">
      <c r="A2108" s="4" t="s">
        <v>1347</v>
      </c>
      <c r="B2108" s="4" t="s">
        <v>429</v>
      </c>
      <c r="C2108" s="5">
        <v>39063</v>
      </c>
      <c r="D2108" s="6">
        <v>7456.28</v>
      </c>
    </row>
    <row r="2109" spans="1:4" ht="15.95" customHeight="1" x14ac:dyDescent="0.25">
      <c r="A2109" s="4" t="s">
        <v>1347</v>
      </c>
      <c r="B2109" s="4" t="s">
        <v>513</v>
      </c>
      <c r="C2109" s="5">
        <v>39065</v>
      </c>
      <c r="D2109" s="6">
        <v>8920.27</v>
      </c>
    </row>
    <row r="2110" spans="1:4" ht="15.95" customHeight="1" x14ac:dyDescent="0.25">
      <c r="A2110" s="4" t="s">
        <v>1347</v>
      </c>
      <c r="B2110" s="4" t="s">
        <v>514</v>
      </c>
      <c r="C2110" s="5">
        <v>39067</v>
      </c>
      <c r="D2110" s="6">
        <v>9235.2999999999993</v>
      </c>
    </row>
    <row r="2111" spans="1:4" ht="15.95" customHeight="1" x14ac:dyDescent="0.25">
      <c r="A2111" s="4" t="s">
        <v>1347</v>
      </c>
      <c r="B2111" s="4" t="s">
        <v>91</v>
      </c>
      <c r="C2111" s="5">
        <v>39069</v>
      </c>
      <c r="D2111" s="6">
        <v>8581.77</v>
      </c>
    </row>
    <row r="2112" spans="1:4" ht="15.95" customHeight="1" x14ac:dyDescent="0.25">
      <c r="A2112" s="4" t="s">
        <v>1347</v>
      </c>
      <c r="B2112" s="4" t="s">
        <v>1362</v>
      </c>
      <c r="C2112" s="5">
        <v>39071</v>
      </c>
      <c r="D2112" s="6">
        <v>9227.7999999999993</v>
      </c>
    </row>
    <row r="2113" spans="1:4" ht="15.95" customHeight="1" x14ac:dyDescent="0.25">
      <c r="A2113" s="4" t="s">
        <v>1347</v>
      </c>
      <c r="B2113" s="4" t="s">
        <v>1363</v>
      </c>
      <c r="C2113" s="5">
        <v>39073</v>
      </c>
      <c r="D2113" s="6">
        <v>8397.06</v>
      </c>
    </row>
    <row r="2114" spans="1:4" ht="15.95" customHeight="1" x14ac:dyDescent="0.25">
      <c r="A2114" s="4" t="s">
        <v>1347</v>
      </c>
      <c r="B2114" s="4" t="s">
        <v>351</v>
      </c>
      <c r="C2114" s="5">
        <v>39075</v>
      </c>
      <c r="D2114" s="6">
        <v>7077.92</v>
      </c>
    </row>
    <row r="2115" spans="1:4" ht="15.95" customHeight="1" x14ac:dyDescent="0.25">
      <c r="A2115" s="4" t="s">
        <v>1347</v>
      </c>
      <c r="B2115" s="4" t="s">
        <v>902</v>
      </c>
      <c r="C2115" s="5">
        <v>39077</v>
      </c>
      <c r="D2115" s="6">
        <v>8714.81</v>
      </c>
    </row>
    <row r="2116" spans="1:4" ht="15.95" customHeight="1" x14ac:dyDescent="0.25">
      <c r="A2116" s="4" t="s">
        <v>1347</v>
      </c>
      <c r="B2116" s="4" t="s">
        <v>93</v>
      </c>
      <c r="C2116" s="5">
        <v>39079</v>
      </c>
      <c r="D2116" s="6">
        <v>9155.0300000000007</v>
      </c>
    </row>
    <row r="2117" spans="1:4" ht="15.95" customHeight="1" x14ac:dyDescent="0.25">
      <c r="A2117" s="4" t="s">
        <v>1347</v>
      </c>
      <c r="B2117" s="4" t="s">
        <v>94</v>
      </c>
      <c r="C2117" s="5">
        <v>39081</v>
      </c>
      <c r="D2117" s="6">
        <v>10492.14</v>
      </c>
    </row>
    <row r="2118" spans="1:4" ht="15.95" customHeight="1" x14ac:dyDescent="0.25">
      <c r="A2118" s="4" t="s">
        <v>1347</v>
      </c>
      <c r="B2118" s="4" t="s">
        <v>600</v>
      </c>
      <c r="C2118" s="5">
        <v>39083</v>
      </c>
      <c r="D2118" s="6">
        <v>9179.99</v>
      </c>
    </row>
    <row r="2119" spans="1:4" ht="15.95" customHeight="1" x14ac:dyDescent="0.25">
      <c r="A2119" s="4" t="s">
        <v>1347</v>
      </c>
      <c r="B2119" s="4" t="s">
        <v>216</v>
      </c>
      <c r="C2119" s="5">
        <v>39085</v>
      </c>
      <c r="D2119" s="6">
        <v>9602.61</v>
      </c>
    </row>
    <row r="2120" spans="1:4" ht="15.95" customHeight="1" x14ac:dyDescent="0.25">
      <c r="A2120" s="4" t="s">
        <v>1347</v>
      </c>
      <c r="B2120" s="4" t="s">
        <v>97</v>
      </c>
      <c r="C2120" s="5">
        <v>39087</v>
      </c>
      <c r="D2120" s="6">
        <v>9294.0300000000007</v>
      </c>
    </row>
    <row r="2121" spans="1:4" ht="15.95" customHeight="1" x14ac:dyDescent="0.25">
      <c r="A2121" s="4" t="s">
        <v>1347</v>
      </c>
      <c r="B2121" s="4" t="s">
        <v>1364</v>
      </c>
      <c r="C2121" s="5">
        <v>39089</v>
      </c>
      <c r="D2121" s="6">
        <v>8705.24</v>
      </c>
    </row>
    <row r="2122" spans="1:4" ht="15.95" customHeight="1" x14ac:dyDescent="0.25">
      <c r="A2122" s="4" t="s">
        <v>1347</v>
      </c>
      <c r="B2122" s="4" t="s">
        <v>157</v>
      </c>
      <c r="C2122" s="5">
        <v>39091</v>
      </c>
      <c r="D2122" s="6">
        <v>8864.19</v>
      </c>
    </row>
    <row r="2123" spans="1:4" ht="15.95" customHeight="1" x14ac:dyDescent="0.25">
      <c r="A2123" s="4" t="s">
        <v>1347</v>
      </c>
      <c r="B2123" s="4" t="s">
        <v>1365</v>
      </c>
      <c r="C2123" s="5">
        <v>39093</v>
      </c>
      <c r="D2123" s="6">
        <v>10065.01</v>
      </c>
    </row>
    <row r="2124" spans="1:4" ht="15.95" customHeight="1" x14ac:dyDescent="0.25">
      <c r="A2124" s="4" t="s">
        <v>1347</v>
      </c>
      <c r="B2124" s="4" t="s">
        <v>521</v>
      </c>
      <c r="C2124" s="5">
        <v>39095</v>
      </c>
      <c r="D2124" s="6">
        <v>10685.16</v>
      </c>
    </row>
    <row r="2125" spans="1:4" ht="15.95" customHeight="1" x14ac:dyDescent="0.25">
      <c r="A2125" s="4" t="s">
        <v>1347</v>
      </c>
      <c r="B2125" s="4" t="s">
        <v>102</v>
      </c>
      <c r="C2125" s="5">
        <v>39097</v>
      </c>
      <c r="D2125" s="6">
        <v>8786.92</v>
      </c>
    </row>
    <row r="2126" spans="1:4" ht="15.95" customHeight="1" x14ac:dyDescent="0.25">
      <c r="A2126" s="4" t="s">
        <v>1347</v>
      </c>
      <c r="B2126" s="4" t="s">
        <v>1366</v>
      </c>
      <c r="C2126" s="5">
        <v>39099</v>
      </c>
      <c r="D2126" s="6">
        <v>9722.24</v>
      </c>
    </row>
    <row r="2127" spans="1:4" ht="15.95" customHeight="1" x14ac:dyDescent="0.25">
      <c r="A2127" s="4" t="s">
        <v>1347</v>
      </c>
      <c r="B2127" s="4" t="s">
        <v>104</v>
      </c>
      <c r="C2127" s="5">
        <v>39101</v>
      </c>
      <c r="D2127" s="6">
        <v>9867.7199999999993</v>
      </c>
    </row>
    <row r="2128" spans="1:4" ht="15.95" customHeight="1" x14ac:dyDescent="0.25">
      <c r="A2128" s="4" t="s">
        <v>1347</v>
      </c>
      <c r="B2128" s="4" t="s">
        <v>1367</v>
      </c>
      <c r="C2128" s="5">
        <v>39103</v>
      </c>
      <c r="D2128" s="6">
        <v>8464.5</v>
      </c>
    </row>
    <row r="2129" spans="1:4" ht="15.95" customHeight="1" x14ac:dyDescent="0.25">
      <c r="A2129" s="4" t="s">
        <v>1347</v>
      </c>
      <c r="B2129" s="4" t="s">
        <v>1368</v>
      </c>
      <c r="C2129" s="5">
        <v>39105</v>
      </c>
      <c r="D2129" s="6">
        <v>9119.75</v>
      </c>
    </row>
    <row r="2130" spans="1:4" ht="15.95" customHeight="1" x14ac:dyDescent="0.25">
      <c r="A2130" s="4" t="s">
        <v>1347</v>
      </c>
      <c r="B2130" s="4" t="s">
        <v>610</v>
      </c>
      <c r="C2130" s="5">
        <v>39107</v>
      </c>
      <c r="D2130" s="6">
        <v>8005.32</v>
      </c>
    </row>
    <row r="2131" spans="1:4" ht="15.95" customHeight="1" x14ac:dyDescent="0.25">
      <c r="A2131" s="4" t="s">
        <v>1347</v>
      </c>
      <c r="B2131" s="4" t="s">
        <v>645</v>
      </c>
      <c r="C2131" s="5">
        <v>39109</v>
      </c>
      <c r="D2131" s="6">
        <v>9032.7800000000007</v>
      </c>
    </row>
    <row r="2132" spans="1:4" ht="15.95" customHeight="1" x14ac:dyDescent="0.25">
      <c r="A2132" s="4" t="s">
        <v>1347</v>
      </c>
      <c r="B2132" s="4" t="s">
        <v>107</v>
      </c>
      <c r="C2132" s="5">
        <v>39111</v>
      </c>
      <c r="D2132" s="6">
        <v>7906.22</v>
      </c>
    </row>
    <row r="2133" spans="1:4" ht="15.95" customHeight="1" x14ac:dyDescent="0.25">
      <c r="A2133" s="4" t="s">
        <v>1347</v>
      </c>
      <c r="B2133" s="4" t="s">
        <v>108</v>
      </c>
      <c r="C2133" s="5">
        <v>39113</v>
      </c>
      <c r="D2133" s="6">
        <v>9929.1200000000008</v>
      </c>
    </row>
    <row r="2134" spans="1:4" ht="15.95" customHeight="1" x14ac:dyDescent="0.25">
      <c r="A2134" s="4" t="s">
        <v>1347</v>
      </c>
      <c r="B2134" s="4" t="s">
        <v>109</v>
      </c>
      <c r="C2134" s="5">
        <v>39115</v>
      </c>
      <c r="D2134" s="6">
        <v>8559.9599999999991</v>
      </c>
    </row>
    <row r="2135" spans="1:4" ht="15.95" customHeight="1" x14ac:dyDescent="0.25">
      <c r="A2135" s="4" t="s">
        <v>1347</v>
      </c>
      <c r="B2135" s="4" t="s">
        <v>1369</v>
      </c>
      <c r="C2135" s="5">
        <v>39117</v>
      </c>
      <c r="D2135" s="6">
        <v>9622.0400000000009</v>
      </c>
    </row>
    <row r="2136" spans="1:4" ht="15.95" customHeight="1" x14ac:dyDescent="0.25">
      <c r="A2136" s="4" t="s">
        <v>1347</v>
      </c>
      <c r="B2136" s="4" t="s">
        <v>1370</v>
      </c>
      <c r="C2136" s="5">
        <v>39119</v>
      </c>
      <c r="D2136" s="6">
        <v>9496.14</v>
      </c>
    </row>
    <row r="2137" spans="1:4" ht="15.95" customHeight="1" x14ac:dyDescent="0.25">
      <c r="A2137" s="4" t="s">
        <v>1347</v>
      </c>
      <c r="B2137" s="4" t="s">
        <v>646</v>
      </c>
      <c r="C2137" s="5">
        <v>39121</v>
      </c>
      <c r="D2137" s="6">
        <v>8940.57</v>
      </c>
    </row>
    <row r="2138" spans="1:4" ht="15.95" customHeight="1" x14ac:dyDescent="0.25">
      <c r="A2138" s="4" t="s">
        <v>1347</v>
      </c>
      <c r="B2138" s="4" t="s">
        <v>710</v>
      </c>
      <c r="C2138" s="5">
        <v>39123</v>
      </c>
      <c r="D2138" s="6">
        <v>9222.85</v>
      </c>
    </row>
    <row r="2139" spans="1:4" ht="15.95" customHeight="1" x14ac:dyDescent="0.25">
      <c r="A2139" s="4" t="s">
        <v>1347</v>
      </c>
      <c r="B2139" s="4" t="s">
        <v>451</v>
      </c>
      <c r="C2139" s="5">
        <v>39125</v>
      </c>
      <c r="D2139" s="6">
        <v>8781.23</v>
      </c>
    </row>
    <row r="2140" spans="1:4" ht="15.95" customHeight="1" x14ac:dyDescent="0.25">
      <c r="A2140" s="4" t="s">
        <v>1347</v>
      </c>
      <c r="B2140" s="4" t="s">
        <v>110</v>
      </c>
      <c r="C2140" s="5">
        <v>39127</v>
      </c>
      <c r="D2140" s="6">
        <v>9108.5300000000007</v>
      </c>
    </row>
    <row r="2141" spans="1:4" ht="15.95" customHeight="1" x14ac:dyDescent="0.25">
      <c r="A2141" s="4" t="s">
        <v>1347</v>
      </c>
      <c r="B2141" s="4" t="s">
        <v>1371</v>
      </c>
      <c r="C2141" s="5">
        <v>39129</v>
      </c>
      <c r="D2141" s="6">
        <v>9484.83</v>
      </c>
    </row>
    <row r="2142" spans="1:4" ht="15.95" customHeight="1" x14ac:dyDescent="0.25">
      <c r="A2142" s="4" t="s">
        <v>1347</v>
      </c>
      <c r="B2142" s="4" t="s">
        <v>112</v>
      </c>
      <c r="C2142" s="5">
        <v>39131</v>
      </c>
      <c r="D2142" s="6">
        <v>9680.99</v>
      </c>
    </row>
    <row r="2143" spans="1:4" ht="15.95" customHeight="1" x14ac:dyDescent="0.25">
      <c r="A2143" s="4" t="s">
        <v>1347</v>
      </c>
      <c r="B2143" s="4" t="s">
        <v>1372</v>
      </c>
      <c r="C2143" s="5">
        <v>39133</v>
      </c>
      <c r="D2143" s="6">
        <v>8884.6200000000008</v>
      </c>
    </row>
    <row r="2144" spans="1:4" ht="15.95" customHeight="1" x14ac:dyDescent="0.25">
      <c r="A2144" s="4" t="s">
        <v>1347</v>
      </c>
      <c r="B2144" s="4" t="s">
        <v>1373</v>
      </c>
      <c r="C2144" s="5">
        <v>39135</v>
      </c>
      <c r="D2144" s="6">
        <v>9281.6299999999992</v>
      </c>
    </row>
    <row r="2145" spans="1:4" ht="15.95" customHeight="1" x14ac:dyDescent="0.25">
      <c r="A2145" s="4" t="s">
        <v>1347</v>
      </c>
      <c r="B2145" s="4" t="s">
        <v>366</v>
      </c>
      <c r="C2145" s="5">
        <v>39137</v>
      </c>
      <c r="D2145" s="6">
        <v>8827.56</v>
      </c>
    </row>
    <row r="2146" spans="1:4" ht="15.95" customHeight="1" x14ac:dyDescent="0.25">
      <c r="A2146" s="4" t="s">
        <v>1347</v>
      </c>
      <c r="B2146" s="4" t="s">
        <v>615</v>
      </c>
      <c r="C2146" s="5">
        <v>39139</v>
      </c>
      <c r="D2146" s="6">
        <v>8669.4699999999993</v>
      </c>
    </row>
    <row r="2147" spans="1:4" ht="15.95" customHeight="1" x14ac:dyDescent="0.25">
      <c r="A2147" s="4" t="s">
        <v>1347</v>
      </c>
      <c r="B2147" s="4" t="s">
        <v>1374</v>
      </c>
      <c r="C2147" s="5">
        <v>39141</v>
      </c>
      <c r="D2147" s="6">
        <v>9748.4500000000007</v>
      </c>
    </row>
    <row r="2148" spans="1:4" ht="15.95" customHeight="1" x14ac:dyDescent="0.25">
      <c r="A2148" s="4" t="s">
        <v>1347</v>
      </c>
      <c r="B2148" s="4" t="s">
        <v>1375</v>
      </c>
      <c r="C2148" s="5">
        <v>39143</v>
      </c>
      <c r="D2148" s="6">
        <v>8445.2999999999993</v>
      </c>
    </row>
    <row r="2149" spans="1:4" ht="15.95" customHeight="1" x14ac:dyDescent="0.25">
      <c r="A2149" s="4" t="s">
        <v>1347</v>
      </c>
      <c r="B2149" s="4" t="s">
        <v>1376</v>
      </c>
      <c r="C2149" s="5">
        <v>39145</v>
      </c>
      <c r="D2149" s="6">
        <v>11649.12</v>
      </c>
    </row>
    <row r="2150" spans="1:4" ht="15.95" customHeight="1" x14ac:dyDescent="0.25">
      <c r="A2150" s="4" t="s">
        <v>1347</v>
      </c>
      <c r="B2150" s="4" t="s">
        <v>1339</v>
      </c>
      <c r="C2150" s="5">
        <v>39147</v>
      </c>
      <c r="D2150" s="6">
        <v>7808.4</v>
      </c>
    </row>
    <row r="2151" spans="1:4" ht="15.95" customHeight="1" x14ac:dyDescent="0.25">
      <c r="A2151" s="4" t="s">
        <v>1347</v>
      </c>
      <c r="B2151" s="4" t="s">
        <v>115</v>
      </c>
      <c r="C2151" s="5">
        <v>39149</v>
      </c>
      <c r="D2151" s="6">
        <v>8118.97</v>
      </c>
    </row>
    <row r="2152" spans="1:4" ht="15.95" customHeight="1" x14ac:dyDescent="0.25">
      <c r="A2152" s="4" t="s">
        <v>1347</v>
      </c>
      <c r="B2152" s="4" t="s">
        <v>619</v>
      </c>
      <c r="C2152" s="5">
        <v>39151</v>
      </c>
      <c r="D2152" s="6">
        <v>9006.7900000000009</v>
      </c>
    </row>
    <row r="2153" spans="1:4" ht="15.95" customHeight="1" x14ac:dyDescent="0.25">
      <c r="A2153" s="4" t="s">
        <v>1347</v>
      </c>
      <c r="B2153" s="4" t="s">
        <v>309</v>
      </c>
      <c r="C2153" s="5">
        <v>39153</v>
      </c>
      <c r="D2153" s="6">
        <v>9727.5400000000009</v>
      </c>
    </row>
    <row r="2154" spans="1:4" ht="15.95" customHeight="1" x14ac:dyDescent="0.25">
      <c r="A2154" s="4" t="s">
        <v>1347</v>
      </c>
      <c r="B2154" s="4" t="s">
        <v>1377</v>
      </c>
      <c r="C2154" s="5">
        <v>39155</v>
      </c>
      <c r="D2154" s="6">
        <v>9440.94</v>
      </c>
    </row>
    <row r="2155" spans="1:4" ht="15.95" customHeight="1" x14ac:dyDescent="0.25">
      <c r="A2155" s="4" t="s">
        <v>1347</v>
      </c>
      <c r="B2155" s="4" t="s">
        <v>1378</v>
      </c>
      <c r="C2155" s="5">
        <v>39157</v>
      </c>
      <c r="D2155" s="6">
        <v>8349.8799999999992</v>
      </c>
    </row>
    <row r="2156" spans="1:4" ht="15.95" customHeight="1" x14ac:dyDescent="0.25">
      <c r="A2156" s="4" t="s">
        <v>1347</v>
      </c>
      <c r="B2156" s="4" t="s">
        <v>178</v>
      </c>
      <c r="C2156" s="5">
        <v>39159</v>
      </c>
      <c r="D2156" s="6">
        <v>9626.2199999999993</v>
      </c>
    </row>
    <row r="2157" spans="1:4" ht="15.95" customHeight="1" x14ac:dyDescent="0.25">
      <c r="A2157" s="4" t="s">
        <v>1347</v>
      </c>
      <c r="B2157" s="4" t="s">
        <v>1379</v>
      </c>
      <c r="C2157" s="5">
        <v>39161</v>
      </c>
      <c r="D2157" s="6">
        <v>8544.2800000000007</v>
      </c>
    </row>
    <row r="2158" spans="1:4" ht="15.95" customHeight="1" x14ac:dyDescent="0.25">
      <c r="A2158" s="4" t="s">
        <v>1347</v>
      </c>
      <c r="B2158" s="4" t="s">
        <v>1380</v>
      </c>
      <c r="C2158" s="5">
        <v>39163</v>
      </c>
      <c r="D2158" s="6">
        <v>9092.9500000000007</v>
      </c>
    </row>
    <row r="2159" spans="1:4" ht="15.95" customHeight="1" x14ac:dyDescent="0.25">
      <c r="A2159" s="4" t="s">
        <v>1347</v>
      </c>
      <c r="B2159" s="4" t="s">
        <v>478</v>
      </c>
      <c r="C2159" s="5">
        <v>39165</v>
      </c>
      <c r="D2159" s="6">
        <v>9016.8799999999992</v>
      </c>
    </row>
    <row r="2160" spans="1:4" ht="15.95" customHeight="1" x14ac:dyDescent="0.25">
      <c r="A2160" s="4" t="s">
        <v>1347</v>
      </c>
      <c r="B2160" s="4" t="s">
        <v>122</v>
      </c>
      <c r="C2160" s="5">
        <v>39167</v>
      </c>
      <c r="D2160" s="6">
        <v>8729.1200000000008</v>
      </c>
    </row>
    <row r="2161" spans="1:4" ht="15.95" customHeight="1" x14ac:dyDescent="0.25">
      <c r="A2161" s="4" t="s">
        <v>1347</v>
      </c>
      <c r="B2161" s="4" t="s">
        <v>479</v>
      </c>
      <c r="C2161" s="5">
        <v>39169</v>
      </c>
      <c r="D2161" s="6">
        <v>8117.73</v>
      </c>
    </row>
    <row r="2162" spans="1:4" ht="15.95" customHeight="1" x14ac:dyDescent="0.25">
      <c r="A2162" s="4" t="s">
        <v>1347</v>
      </c>
      <c r="B2162" s="4" t="s">
        <v>1218</v>
      </c>
      <c r="C2162" s="5">
        <v>39171</v>
      </c>
      <c r="D2162" s="6">
        <v>7841.94</v>
      </c>
    </row>
    <row r="2163" spans="1:4" ht="15.95" customHeight="1" x14ac:dyDescent="0.25">
      <c r="A2163" s="4" t="s">
        <v>1347</v>
      </c>
      <c r="B2163" s="4" t="s">
        <v>1381</v>
      </c>
      <c r="C2163" s="5">
        <v>39173</v>
      </c>
      <c r="D2163" s="6">
        <v>8875.0499999999993</v>
      </c>
    </row>
    <row r="2164" spans="1:4" ht="15.95" customHeight="1" x14ac:dyDescent="0.25">
      <c r="A2164" s="4" t="s">
        <v>1347</v>
      </c>
      <c r="B2164" s="4" t="s">
        <v>1382</v>
      </c>
      <c r="C2164" s="5">
        <v>39175</v>
      </c>
      <c r="D2164" s="6">
        <v>8097.55</v>
      </c>
    </row>
    <row r="2165" spans="1:4" ht="15.95" customHeight="1" x14ac:dyDescent="0.25">
      <c r="A2165" s="4" t="s">
        <v>1383</v>
      </c>
      <c r="B2165" s="4" t="s">
        <v>31</v>
      </c>
      <c r="C2165" s="5" t="s">
        <v>29</v>
      </c>
      <c r="D2165" s="6">
        <v>9005.07</v>
      </c>
    </row>
    <row r="2166" spans="1:4" ht="15.95" customHeight="1" x14ac:dyDescent="0.25">
      <c r="A2166" s="4" t="s">
        <v>1383</v>
      </c>
      <c r="B2166" s="4" t="s">
        <v>492</v>
      </c>
      <c r="C2166" s="5">
        <v>40001</v>
      </c>
      <c r="D2166" s="6">
        <v>9760.2999999999993</v>
      </c>
    </row>
    <row r="2167" spans="1:4" ht="15.95" customHeight="1" x14ac:dyDescent="0.25">
      <c r="A2167" s="4" t="s">
        <v>1383</v>
      </c>
      <c r="B2167" s="4" t="s">
        <v>1384</v>
      </c>
      <c r="C2167" s="5">
        <v>40003</v>
      </c>
      <c r="D2167" s="6">
        <v>7058.15</v>
      </c>
    </row>
    <row r="2168" spans="1:4" ht="15.95" customHeight="1" x14ac:dyDescent="0.25">
      <c r="A2168" s="4" t="s">
        <v>1383</v>
      </c>
      <c r="B2168" s="4" t="s">
        <v>1385</v>
      </c>
      <c r="C2168" s="5">
        <v>40005</v>
      </c>
      <c r="D2168" s="6">
        <v>11069.81</v>
      </c>
    </row>
    <row r="2169" spans="1:4" ht="15.95" customHeight="1" x14ac:dyDescent="0.25">
      <c r="A2169" s="4" t="s">
        <v>1383</v>
      </c>
      <c r="B2169" s="4" t="s">
        <v>1386</v>
      </c>
      <c r="C2169" s="5">
        <v>40007</v>
      </c>
      <c r="D2169" s="6">
        <v>9569.66</v>
      </c>
    </row>
    <row r="2170" spans="1:4" ht="15.95" customHeight="1" x14ac:dyDescent="0.25">
      <c r="A2170" s="4" t="s">
        <v>1383</v>
      </c>
      <c r="B2170" s="4" t="s">
        <v>1387</v>
      </c>
      <c r="C2170" s="5">
        <v>40009</v>
      </c>
      <c r="D2170" s="6">
        <v>9052.2900000000009</v>
      </c>
    </row>
    <row r="2171" spans="1:4" ht="15.95" customHeight="1" x14ac:dyDescent="0.25">
      <c r="A2171" s="4" t="s">
        <v>1383</v>
      </c>
      <c r="B2171" s="4" t="s">
        <v>550</v>
      </c>
      <c r="C2171" s="5">
        <v>40011</v>
      </c>
      <c r="D2171" s="6">
        <v>9546.69</v>
      </c>
    </row>
    <row r="2172" spans="1:4" ht="15.95" customHeight="1" x14ac:dyDescent="0.25">
      <c r="A2172" s="4" t="s">
        <v>1383</v>
      </c>
      <c r="B2172" s="4" t="s">
        <v>389</v>
      </c>
      <c r="C2172" s="5">
        <v>40013</v>
      </c>
      <c r="D2172" s="6">
        <v>10907.37</v>
      </c>
    </row>
    <row r="2173" spans="1:4" ht="15.95" customHeight="1" x14ac:dyDescent="0.25">
      <c r="A2173" s="4" t="s">
        <v>1383</v>
      </c>
      <c r="B2173" s="4" t="s">
        <v>800</v>
      </c>
      <c r="C2173" s="5">
        <v>40015</v>
      </c>
      <c r="D2173" s="6">
        <v>9807.9500000000007</v>
      </c>
    </row>
    <row r="2174" spans="1:4" ht="15.95" customHeight="1" x14ac:dyDescent="0.25">
      <c r="A2174" s="4" t="s">
        <v>1383</v>
      </c>
      <c r="B2174" s="4" t="s">
        <v>1388</v>
      </c>
      <c r="C2174" s="5">
        <v>40017</v>
      </c>
      <c r="D2174" s="6">
        <v>8481.52</v>
      </c>
    </row>
    <row r="2175" spans="1:4" ht="15.95" customHeight="1" x14ac:dyDescent="0.25">
      <c r="A2175" s="4" t="s">
        <v>1383</v>
      </c>
      <c r="B2175" s="4" t="s">
        <v>751</v>
      </c>
      <c r="C2175" s="5">
        <v>40019</v>
      </c>
      <c r="D2175" s="6">
        <v>9496.59</v>
      </c>
    </row>
    <row r="2176" spans="1:4" ht="15.95" customHeight="1" x14ac:dyDescent="0.25">
      <c r="A2176" s="4" t="s">
        <v>1383</v>
      </c>
      <c r="B2176" s="4" t="s">
        <v>67</v>
      </c>
      <c r="C2176" s="5">
        <v>40021</v>
      </c>
      <c r="D2176" s="6">
        <v>8676.4599999999991</v>
      </c>
    </row>
    <row r="2177" spans="1:4" ht="15.95" customHeight="1" x14ac:dyDescent="0.25">
      <c r="A2177" s="4" t="s">
        <v>1383</v>
      </c>
      <c r="B2177" s="4" t="s">
        <v>69</v>
      </c>
      <c r="C2177" s="5">
        <v>40023</v>
      </c>
      <c r="D2177" s="6">
        <v>10888.24</v>
      </c>
    </row>
    <row r="2178" spans="1:4" ht="15.95" customHeight="1" x14ac:dyDescent="0.25">
      <c r="A2178" s="4" t="s">
        <v>1383</v>
      </c>
      <c r="B2178" s="4" t="s">
        <v>1389</v>
      </c>
      <c r="C2178" s="5">
        <v>40025</v>
      </c>
      <c r="D2178" s="6">
        <v>10758.76</v>
      </c>
    </row>
    <row r="2179" spans="1:4" ht="15.95" customHeight="1" x14ac:dyDescent="0.25">
      <c r="A2179" s="4" t="s">
        <v>1383</v>
      </c>
      <c r="B2179" s="4" t="s">
        <v>135</v>
      </c>
      <c r="C2179" s="5">
        <v>40027</v>
      </c>
      <c r="D2179" s="6">
        <v>8961.58</v>
      </c>
    </row>
    <row r="2180" spans="1:4" ht="15.95" customHeight="1" x14ac:dyDescent="0.25">
      <c r="A2180" s="4" t="s">
        <v>1383</v>
      </c>
      <c r="B2180" s="4" t="s">
        <v>1390</v>
      </c>
      <c r="C2180" s="5">
        <v>40029</v>
      </c>
      <c r="D2180" s="6">
        <v>9756.84</v>
      </c>
    </row>
    <row r="2181" spans="1:4" ht="15.95" customHeight="1" x14ac:dyDescent="0.25">
      <c r="A2181" s="4" t="s">
        <v>1383</v>
      </c>
      <c r="B2181" s="4" t="s">
        <v>678</v>
      </c>
      <c r="C2181" s="5">
        <v>40031</v>
      </c>
      <c r="D2181" s="6">
        <v>8333.0400000000009</v>
      </c>
    </row>
    <row r="2182" spans="1:4" ht="15.95" customHeight="1" x14ac:dyDescent="0.25">
      <c r="A2182" s="4" t="s">
        <v>1383</v>
      </c>
      <c r="B2182" s="4" t="s">
        <v>1391</v>
      </c>
      <c r="C2182" s="5">
        <v>40033</v>
      </c>
      <c r="D2182" s="6">
        <v>8887.49</v>
      </c>
    </row>
    <row r="2183" spans="1:4" ht="15.95" customHeight="1" x14ac:dyDescent="0.25">
      <c r="A2183" s="4" t="s">
        <v>1383</v>
      </c>
      <c r="B2183" s="4" t="s">
        <v>1392</v>
      </c>
      <c r="C2183" s="5">
        <v>40035</v>
      </c>
      <c r="D2183" s="6">
        <v>8473.32</v>
      </c>
    </row>
    <row r="2184" spans="1:4" ht="15.95" customHeight="1" x14ac:dyDescent="0.25">
      <c r="A2184" s="4" t="s">
        <v>1383</v>
      </c>
      <c r="B2184" s="4" t="s">
        <v>1393</v>
      </c>
      <c r="C2184" s="5">
        <v>40037</v>
      </c>
      <c r="D2184" s="6">
        <v>8965.35</v>
      </c>
    </row>
    <row r="2185" spans="1:4" ht="15.95" customHeight="1" x14ac:dyDescent="0.25">
      <c r="A2185" s="4" t="s">
        <v>1383</v>
      </c>
      <c r="B2185" s="4" t="s">
        <v>271</v>
      </c>
      <c r="C2185" s="5">
        <v>40039</v>
      </c>
      <c r="D2185" s="6">
        <v>9123.2000000000007</v>
      </c>
    </row>
    <row r="2186" spans="1:4" ht="15.95" customHeight="1" x14ac:dyDescent="0.25">
      <c r="A2186" s="4" t="s">
        <v>1383</v>
      </c>
      <c r="B2186" s="4" t="s">
        <v>506</v>
      </c>
      <c r="C2186" s="5">
        <v>40041</v>
      </c>
      <c r="D2186" s="6">
        <v>8239.7000000000007</v>
      </c>
    </row>
    <row r="2187" spans="1:4" ht="15.95" customHeight="1" x14ac:dyDescent="0.25">
      <c r="A2187" s="4" t="s">
        <v>1383</v>
      </c>
      <c r="B2187" s="4" t="s">
        <v>1394</v>
      </c>
      <c r="C2187" s="5">
        <v>40043</v>
      </c>
      <c r="D2187" s="6">
        <v>8054.52</v>
      </c>
    </row>
    <row r="2188" spans="1:4" ht="15.95" customHeight="1" x14ac:dyDescent="0.25">
      <c r="A2188" s="4" t="s">
        <v>1383</v>
      </c>
      <c r="B2188" s="4" t="s">
        <v>682</v>
      </c>
      <c r="C2188" s="5">
        <v>40045</v>
      </c>
      <c r="D2188" s="6">
        <v>7158.38</v>
      </c>
    </row>
    <row r="2189" spans="1:4" ht="15.95" customHeight="1" x14ac:dyDescent="0.25">
      <c r="A2189" s="4" t="s">
        <v>1383</v>
      </c>
      <c r="B2189" s="4" t="s">
        <v>280</v>
      </c>
      <c r="C2189" s="5">
        <v>40047</v>
      </c>
      <c r="D2189" s="6">
        <v>8235.75</v>
      </c>
    </row>
    <row r="2190" spans="1:4" ht="15.95" customHeight="1" x14ac:dyDescent="0.25">
      <c r="A2190" s="4" t="s">
        <v>1383</v>
      </c>
      <c r="B2190" s="4" t="s">
        <v>1395</v>
      </c>
      <c r="C2190" s="5">
        <v>40049</v>
      </c>
      <c r="D2190" s="6">
        <v>8896.76</v>
      </c>
    </row>
    <row r="2191" spans="1:4" ht="15.95" customHeight="1" x14ac:dyDescent="0.25">
      <c r="A2191" s="4" t="s">
        <v>1383</v>
      </c>
      <c r="B2191" s="4" t="s">
        <v>425</v>
      </c>
      <c r="C2191" s="5">
        <v>40051</v>
      </c>
      <c r="D2191" s="6">
        <v>9333.85</v>
      </c>
    </row>
    <row r="2192" spans="1:4" ht="15.95" customHeight="1" x14ac:dyDescent="0.25">
      <c r="A2192" s="4" t="s">
        <v>1383</v>
      </c>
      <c r="B2192" s="4" t="s">
        <v>147</v>
      </c>
      <c r="C2192" s="5">
        <v>40053</v>
      </c>
      <c r="D2192" s="6">
        <v>9783.93</v>
      </c>
    </row>
    <row r="2193" spans="1:4" ht="15.95" customHeight="1" x14ac:dyDescent="0.25">
      <c r="A2193" s="4" t="s">
        <v>1383</v>
      </c>
      <c r="B2193" s="4" t="s">
        <v>1396</v>
      </c>
      <c r="C2193" s="5">
        <v>40055</v>
      </c>
      <c r="D2193" s="6">
        <v>11683.76</v>
      </c>
    </row>
    <row r="2194" spans="1:4" ht="15.95" customHeight="1" x14ac:dyDescent="0.25">
      <c r="A2194" s="4" t="s">
        <v>1383</v>
      </c>
      <c r="B2194" s="4" t="s">
        <v>1397</v>
      </c>
      <c r="C2194" s="5">
        <v>40057</v>
      </c>
      <c r="D2194" s="6">
        <v>8746.39</v>
      </c>
    </row>
    <row r="2195" spans="1:4" ht="15.95" customHeight="1" x14ac:dyDescent="0.25">
      <c r="A2195" s="4" t="s">
        <v>1383</v>
      </c>
      <c r="B2195" s="4" t="s">
        <v>690</v>
      </c>
      <c r="C2195" s="5">
        <v>40059</v>
      </c>
      <c r="D2195" s="6">
        <v>7282.39</v>
      </c>
    </row>
    <row r="2196" spans="1:4" ht="15.95" customHeight="1" x14ac:dyDescent="0.25">
      <c r="A2196" s="4" t="s">
        <v>1383</v>
      </c>
      <c r="B2196" s="4" t="s">
        <v>692</v>
      </c>
      <c r="C2196" s="5">
        <v>40061</v>
      </c>
      <c r="D2196" s="6">
        <v>9274.36</v>
      </c>
    </row>
    <row r="2197" spans="1:4" ht="15.95" customHeight="1" x14ac:dyDescent="0.25">
      <c r="A2197" s="4" t="s">
        <v>1383</v>
      </c>
      <c r="B2197" s="4" t="s">
        <v>1398</v>
      </c>
      <c r="C2197" s="5">
        <v>40063</v>
      </c>
      <c r="D2197" s="6">
        <v>9082.7800000000007</v>
      </c>
    </row>
    <row r="2198" spans="1:4" ht="15.95" customHeight="1" x14ac:dyDescent="0.25">
      <c r="A2198" s="4" t="s">
        <v>1383</v>
      </c>
      <c r="B2198" s="4" t="s">
        <v>93</v>
      </c>
      <c r="C2198" s="5">
        <v>40065</v>
      </c>
      <c r="D2198" s="6">
        <v>9694.32</v>
      </c>
    </row>
    <row r="2199" spans="1:4" ht="15.95" customHeight="1" x14ac:dyDescent="0.25">
      <c r="A2199" s="4" t="s">
        <v>1383</v>
      </c>
      <c r="B2199" s="4" t="s">
        <v>94</v>
      </c>
      <c r="C2199" s="5">
        <v>40067</v>
      </c>
      <c r="D2199" s="6">
        <v>9441.94</v>
      </c>
    </row>
    <row r="2200" spans="1:4" ht="15.95" customHeight="1" x14ac:dyDescent="0.25">
      <c r="A2200" s="4" t="s">
        <v>1383</v>
      </c>
      <c r="B2200" s="4" t="s">
        <v>1153</v>
      </c>
      <c r="C2200" s="5">
        <v>40069</v>
      </c>
      <c r="D2200" s="6">
        <v>10548.03</v>
      </c>
    </row>
    <row r="2201" spans="1:4" ht="15.95" customHeight="1" x14ac:dyDescent="0.25">
      <c r="A2201" s="4" t="s">
        <v>1383</v>
      </c>
      <c r="B2201" s="4" t="s">
        <v>1399</v>
      </c>
      <c r="C2201" s="5">
        <v>40071</v>
      </c>
      <c r="D2201" s="6">
        <v>7788.01</v>
      </c>
    </row>
    <row r="2202" spans="1:4" ht="15.95" customHeight="1" x14ac:dyDescent="0.25">
      <c r="A2202" s="4" t="s">
        <v>1383</v>
      </c>
      <c r="B2202" s="4" t="s">
        <v>1400</v>
      </c>
      <c r="C2202" s="5">
        <v>40073</v>
      </c>
      <c r="D2202" s="6">
        <v>10469.74</v>
      </c>
    </row>
    <row r="2203" spans="1:4" ht="15.95" customHeight="1" x14ac:dyDescent="0.25">
      <c r="A2203" s="4" t="s">
        <v>1383</v>
      </c>
      <c r="B2203" s="4" t="s">
        <v>286</v>
      </c>
      <c r="C2203" s="5">
        <v>40075</v>
      </c>
      <c r="D2203" s="6">
        <v>9015.58</v>
      </c>
    </row>
    <row r="2204" spans="1:4" ht="15.95" customHeight="1" x14ac:dyDescent="0.25">
      <c r="A2204" s="4" t="s">
        <v>1383</v>
      </c>
      <c r="B2204" s="4" t="s">
        <v>1401</v>
      </c>
      <c r="C2204" s="5">
        <v>40077</v>
      </c>
      <c r="D2204" s="6">
        <v>8735.94</v>
      </c>
    </row>
    <row r="2205" spans="1:4" ht="15.95" customHeight="1" x14ac:dyDescent="0.25">
      <c r="A2205" s="4" t="s">
        <v>1383</v>
      </c>
      <c r="B2205" s="4" t="s">
        <v>1402</v>
      </c>
      <c r="C2205" s="5">
        <v>40079</v>
      </c>
      <c r="D2205" s="6">
        <v>9568.35</v>
      </c>
    </row>
    <row r="2206" spans="1:4" ht="15.95" customHeight="1" x14ac:dyDescent="0.25">
      <c r="A2206" s="4" t="s">
        <v>1383</v>
      </c>
      <c r="B2206" s="4" t="s">
        <v>155</v>
      </c>
      <c r="C2206" s="5">
        <v>40081</v>
      </c>
      <c r="D2206" s="6">
        <v>8656.08</v>
      </c>
    </row>
    <row r="2207" spans="1:4" ht="15.95" customHeight="1" x14ac:dyDescent="0.25">
      <c r="A2207" s="4" t="s">
        <v>1383</v>
      </c>
      <c r="B2207" s="4" t="s">
        <v>157</v>
      </c>
      <c r="C2207" s="5">
        <v>40083</v>
      </c>
      <c r="D2207" s="6">
        <v>9449.24</v>
      </c>
    </row>
    <row r="2208" spans="1:4" ht="15.95" customHeight="1" x14ac:dyDescent="0.25">
      <c r="A2208" s="4" t="s">
        <v>1383</v>
      </c>
      <c r="B2208" s="4" t="s">
        <v>1403</v>
      </c>
      <c r="C2208" s="5">
        <v>40085</v>
      </c>
      <c r="D2208" s="6">
        <v>10331.35</v>
      </c>
    </row>
    <row r="2209" spans="1:4" ht="15.95" customHeight="1" x14ac:dyDescent="0.25">
      <c r="A2209" s="4" t="s">
        <v>1383</v>
      </c>
      <c r="B2209" s="4" t="s">
        <v>1404</v>
      </c>
      <c r="C2209" s="5">
        <v>40093</v>
      </c>
      <c r="D2209" s="6">
        <v>8126.62</v>
      </c>
    </row>
    <row r="2210" spans="1:4" ht="15.95" customHeight="1" x14ac:dyDescent="0.25">
      <c r="A2210" s="4" t="s">
        <v>1383</v>
      </c>
      <c r="B2210" s="4" t="s">
        <v>105</v>
      </c>
      <c r="C2210" s="5">
        <v>40095</v>
      </c>
      <c r="D2210" s="6">
        <v>10438.030000000001</v>
      </c>
    </row>
    <row r="2211" spans="1:4" ht="15.95" customHeight="1" x14ac:dyDescent="0.25">
      <c r="A2211" s="4" t="s">
        <v>1383</v>
      </c>
      <c r="B2211" s="4" t="s">
        <v>1405</v>
      </c>
      <c r="C2211" s="5">
        <v>40097</v>
      </c>
      <c r="D2211" s="6">
        <v>9384.2000000000007</v>
      </c>
    </row>
    <row r="2212" spans="1:4" ht="15.95" customHeight="1" x14ac:dyDescent="0.25">
      <c r="A2212" s="4" t="s">
        <v>1383</v>
      </c>
      <c r="B2212" s="4" t="s">
        <v>1406</v>
      </c>
      <c r="C2212" s="5">
        <v>40087</v>
      </c>
      <c r="D2212" s="6">
        <v>8602.84</v>
      </c>
    </row>
    <row r="2213" spans="1:4" ht="15.95" customHeight="1" x14ac:dyDescent="0.25">
      <c r="A2213" s="4" t="s">
        <v>1383</v>
      </c>
      <c r="B2213" s="4" t="s">
        <v>1407</v>
      </c>
      <c r="C2213" s="5">
        <v>40089</v>
      </c>
      <c r="D2213" s="6">
        <v>9762.8799999999992</v>
      </c>
    </row>
    <row r="2214" spans="1:4" ht="15.95" customHeight="1" x14ac:dyDescent="0.25">
      <c r="A2214" s="4" t="s">
        <v>1383</v>
      </c>
      <c r="B2214" s="4" t="s">
        <v>1203</v>
      </c>
      <c r="C2214" s="5">
        <v>40091</v>
      </c>
      <c r="D2214" s="6">
        <v>8677.74</v>
      </c>
    </row>
    <row r="2215" spans="1:4" ht="15.95" customHeight="1" x14ac:dyDescent="0.25">
      <c r="A2215" s="4" t="s">
        <v>1383</v>
      </c>
      <c r="B2215" s="4" t="s">
        <v>447</v>
      </c>
      <c r="C2215" s="5">
        <v>40099</v>
      </c>
      <c r="D2215" s="6">
        <v>10210.17</v>
      </c>
    </row>
    <row r="2216" spans="1:4" ht="15.95" customHeight="1" x14ac:dyDescent="0.25">
      <c r="A2216" s="4" t="s">
        <v>1383</v>
      </c>
      <c r="B2216" s="4" t="s">
        <v>1408</v>
      </c>
      <c r="C2216" s="5">
        <v>40101</v>
      </c>
      <c r="D2216" s="6">
        <v>9519.73</v>
      </c>
    </row>
    <row r="2217" spans="1:4" ht="15.95" customHeight="1" x14ac:dyDescent="0.25">
      <c r="A2217" s="4" t="s">
        <v>1383</v>
      </c>
      <c r="B2217" s="4" t="s">
        <v>646</v>
      </c>
      <c r="C2217" s="5">
        <v>40103</v>
      </c>
      <c r="D2217" s="6">
        <v>7923.92</v>
      </c>
    </row>
    <row r="2218" spans="1:4" ht="15.95" customHeight="1" x14ac:dyDescent="0.25">
      <c r="A2218" s="4" t="s">
        <v>1383</v>
      </c>
      <c r="B2218" s="4" t="s">
        <v>1409</v>
      </c>
      <c r="C2218" s="5">
        <v>40105</v>
      </c>
      <c r="D2218" s="6">
        <v>7517.88</v>
      </c>
    </row>
    <row r="2219" spans="1:4" ht="15.95" customHeight="1" x14ac:dyDescent="0.25">
      <c r="A2219" s="4" t="s">
        <v>1383</v>
      </c>
      <c r="B2219" s="4" t="s">
        <v>1410</v>
      </c>
      <c r="C2219" s="5">
        <v>40107</v>
      </c>
      <c r="D2219" s="6">
        <v>8527.2800000000007</v>
      </c>
    </row>
    <row r="2220" spans="1:4" ht="15.95" customHeight="1" x14ac:dyDescent="0.25">
      <c r="A2220" s="4" t="s">
        <v>1383</v>
      </c>
      <c r="B2220" s="4" t="s">
        <v>1411</v>
      </c>
      <c r="C2220" s="5">
        <v>40109</v>
      </c>
      <c r="D2220" s="6">
        <v>9616.98</v>
      </c>
    </row>
    <row r="2221" spans="1:4" ht="15.95" customHeight="1" x14ac:dyDescent="0.25">
      <c r="A2221" s="4" t="s">
        <v>1383</v>
      </c>
      <c r="B2221" s="4" t="s">
        <v>1412</v>
      </c>
      <c r="C2221" s="5">
        <v>40111</v>
      </c>
      <c r="D2221" s="6">
        <v>8955.6200000000008</v>
      </c>
    </row>
    <row r="2222" spans="1:4" ht="15.95" customHeight="1" x14ac:dyDescent="0.25">
      <c r="A2222" s="4" t="s">
        <v>1383</v>
      </c>
      <c r="B2222" s="4" t="s">
        <v>708</v>
      </c>
      <c r="C2222" s="5">
        <v>40113</v>
      </c>
      <c r="D2222" s="6">
        <v>9466.1</v>
      </c>
    </row>
    <row r="2223" spans="1:4" ht="15.95" customHeight="1" x14ac:dyDescent="0.25">
      <c r="A2223" s="4" t="s">
        <v>1383</v>
      </c>
      <c r="B2223" s="4" t="s">
        <v>710</v>
      </c>
      <c r="C2223" s="5">
        <v>40115</v>
      </c>
      <c r="D2223" s="6">
        <v>8775.59</v>
      </c>
    </row>
    <row r="2224" spans="1:4" ht="15.95" customHeight="1" x14ac:dyDescent="0.25">
      <c r="A2224" s="4" t="s">
        <v>1383</v>
      </c>
      <c r="B2224" s="4" t="s">
        <v>711</v>
      </c>
      <c r="C2224" s="5">
        <v>40117</v>
      </c>
      <c r="D2224" s="6">
        <v>9313.0499999999993</v>
      </c>
    </row>
    <row r="2225" spans="1:4" ht="15.95" customHeight="1" x14ac:dyDescent="0.25">
      <c r="A2225" s="4" t="s">
        <v>1383</v>
      </c>
      <c r="B2225" s="4" t="s">
        <v>1413</v>
      </c>
      <c r="C2225" s="5">
        <v>40119</v>
      </c>
      <c r="D2225" s="6">
        <v>8528.89</v>
      </c>
    </row>
    <row r="2226" spans="1:4" ht="15.95" customHeight="1" x14ac:dyDescent="0.25">
      <c r="A2226" s="4" t="s">
        <v>1383</v>
      </c>
      <c r="B2226" s="4" t="s">
        <v>1414</v>
      </c>
      <c r="C2226" s="5">
        <v>40121</v>
      </c>
      <c r="D2226" s="6">
        <v>8590.56</v>
      </c>
    </row>
    <row r="2227" spans="1:4" ht="15.95" customHeight="1" x14ac:dyDescent="0.25">
      <c r="A2227" s="4" t="s">
        <v>1383</v>
      </c>
      <c r="B2227" s="4" t="s">
        <v>1067</v>
      </c>
      <c r="C2227" s="5">
        <v>40123</v>
      </c>
      <c r="D2227" s="6">
        <v>9192.6</v>
      </c>
    </row>
    <row r="2228" spans="1:4" ht="15.95" customHeight="1" x14ac:dyDescent="0.25">
      <c r="A2228" s="4" t="s">
        <v>1383</v>
      </c>
      <c r="B2228" s="4" t="s">
        <v>712</v>
      </c>
      <c r="C2228" s="5">
        <v>40125</v>
      </c>
      <c r="D2228" s="6">
        <v>9221.5400000000009</v>
      </c>
    </row>
    <row r="2229" spans="1:4" ht="15.95" customHeight="1" x14ac:dyDescent="0.25">
      <c r="A2229" s="4" t="s">
        <v>1383</v>
      </c>
      <c r="B2229" s="4" t="s">
        <v>1415</v>
      </c>
      <c r="C2229" s="5">
        <v>40127</v>
      </c>
      <c r="D2229" s="6">
        <v>8550.9599999999991</v>
      </c>
    </row>
    <row r="2230" spans="1:4" ht="15.95" customHeight="1" x14ac:dyDescent="0.25">
      <c r="A2230" s="4" t="s">
        <v>1383</v>
      </c>
      <c r="B2230" s="4" t="s">
        <v>1416</v>
      </c>
      <c r="C2230" s="5">
        <v>40129</v>
      </c>
      <c r="D2230" s="6">
        <v>8283.25</v>
      </c>
    </row>
    <row r="2231" spans="1:4" ht="15.95" customHeight="1" x14ac:dyDescent="0.25">
      <c r="A2231" s="4" t="s">
        <v>1383</v>
      </c>
      <c r="B2231" s="4" t="s">
        <v>1417</v>
      </c>
      <c r="C2231" s="5">
        <v>40131</v>
      </c>
      <c r="D2231" s="6">
        <v>8041.71</v>
      </c>
    </row>
    <row r="2232" spans="1:4" ht="15.95" customHeight="1" x14ac:dyDescent="0.25">
      <c r="A2232" s="4" t="s">
        <v>1383</v>
      </c>
      <c r="B2232" s="4" t="s">
        <v>369</v>
      </c>
      <c r="C2232" s="5">
        <v>40133</v>
      </c>
      <c r="D2232" s="6">
        <v>10080.48</v>
      </c>
    </row>
    <row r="2233" spans="1:4" ht="15.95" customHeight="1" x14ac:dyDescent="0.25">
      <c r="A2233" s="4" t="s">
        <v>1383</v>
      </c>
      <c r="B2233" s="4" t="s">
        <v>1418</v>
      </c>
      <c r="C2233" s="5">
        <v>40135</v>
      </c>
      <c r="D2233" s="6">
        <v>8430.7999999999993</v>
      </c>
    </row>
    <row r="2234" spans="1:4" ht="15.95" customHeight="1" x14ac:dyDescent="0.25">
      <c r="A2234" s="4" t="s">
        <v>1383</v>
      </c>
      <c r="B2234" s="4" t="s">
        <v>461</v>
      </c>
      <c r="C2234" s="5">
        <v>40137</v>
      </c>
      <c r="D2234" s="6">
        <v>8660.5</v>
      </c>
    </row>
    <row r="2235" spans="1:4" ht="15.95" customHeight="1" x14ac:dyDescent="0.25">
      <c r="A2235" s="4" t="s">
        <v>1383</v>
      </c>
      <c r="B2235" s="4" t="s">
        <v>1043</v>
      </c>
      <c r="C2235" s="5">
        <v>40139</v>
      </c>
      <c r="D2235" s="6">
        <v>7592.59</v>
      </c>
    </row>
    <row r="2236" spans="1:4" ht="15.95" customHeight="1" x14ac:dyDescent="0.25">
      <c r="A2236" s="4" t="s">
        <v>1383</v>
      </c>
      <c r="B2236" s="4" t="s">
        <v>1419</v>
      </c>
      <c r="C2236" s="5">
        <v>40141</v>
      </c>
      <c r="D2236" s="6">
        <v>8953.92</v>
      </c>
    </row>
    <row r="2237" spans="1:4" ht="15.95" customHeight="1" x14ac:dyDescent="0.25">
      <c r="A2237" s="4" t="s">
        <v>1383</v>
      </c>
      <c r="B2237" s="4" t="s">
        <v>1420</v>
      </c>
      <c r="C2237" s="5">
        <v>40143</v>
      </c>
      <c r="D2237" s="6">
        <v>8595.32</v>
      </c>
    </row>
    <row r="2238" spans="1:4" ht="15.95" customHeight="1" x14ac:dyDescent="0.25">
      <c r="A2238" s="4" t="s">
        <v>1383</v>
      </c>
      <c r="B2238" s="4" t="s">
        <v>1421</v>
      </c>
      <c r="C2238" s="5">
        <v>40145</v>
      </c>
      <c r="D2238" s="6">
        <v>8172.58</v>
      </c>
    </row>
    <row r="2239" spans="1:4" ht="15.95" customHeight="1" x14ac:dyDescent="0.25">
      <c r="A2239" s="4" t="s">
        <v>1383</v>
      </c>
      <c r="B2239" s="4" t="s">
        <v>122</v>
      </c>
      <c r="C2239" s="5">
        <v>40147</v>
      </c>
      <c r="D2239" s="6">
        <v>7427</v>
      </c>
    </row>
    <row r="2240" spans="1:4" ht="15.95" customHeight="1" x14ac:dyDescent="0.25">
      <c r="A2240" s="4" t="s">
        <v>1383</v>
      </c>
      <c r="B2240" s="4" t="s">
        <v>1422</v>
      </c>
      <c r="C2240" s="5">
        <v>40149</v>
      </c>
      <c r="D2240" s="6">
        <v>8428.75</v>
      </c>
    </row>
    <row r="2241" spans="1:4" ht="15.95" customHeight="1" x14ac:dyDescent="0.25">
      <c r="A2241" s="4" t="s">
        <v>1383</v>
      </c>
      <c r="B2241" s="4" t="s">
        <v>1423</v>
      </c>
      <c r="C2241" s="5">
        <v>40151</v>
      </c>
      <c r="D2241" s="6">
        <v>6873.64</v>
      </c>
    </row>
    <row r="2242" spans="1:4" ht="15.95" customHeight="1" x14ac:dyDescent="0.25">
      <c r="A2242" s="4" t="s">
        <v>1383</v>
      </c>
      <c r="B2242" s="4" t="s">
        <v>1424</v>
      </c>
      <c r="C2242" s="5">
        <v>40153</v>
      </c>
      <c r="D2242" s="6">
        <v>7374.2</v>
      </c>
    </row>
    <row r="2243" spans="1:4" ht="15.95" customHeight="1" x14ac:dyDescent="0.25">
      <c r="A2243" s="4" t="s">
        <v>1425</v>
      </c>
      <c r="B2243" s="4" t="s">
        <v>31</v>
      </c>
      <c r="C2243" s="5" t="s">
        <v>29</v>
      </c>
      <c r="D2243" s="6">
        <v>7415.92</v>
      </c>
    </row>
    <row r="2244" spans="1:4" ht="15.95" customHeight="1" x14ac:dyDescent="0.25">
      <c r="A2244" s="4" t="s">
        <v>1425</v>
      </c>
      <c r="B2244" s="4" t="s">
        <v>329</v>
      </c>
      <c r="C2244" s="5">
        <v>41001</v>
      </c>
      <c r="D2244" s="6">
        <v>6941.36</v>
      </c>
    </row>
    <row r="2245" spans="1:4" ht="15.95" customHeight="1" x14ac:dyDescent="0.25">
      <c r="A2245" s="4" t="s">
        <v>1425</v>
      </c>
      <c r="B2245" s="4" t="s">
        <v>129</v>
      </c>
      <c r="C2245" s="5">
        <v>41003</v>
      </c>
      <c r="D2245" s="6">
        <v>6505.19</v>
      </c>
    </row>
    <row r="2246" spans="1:4" ht="15.95" customHeight="1" x14ac:dyDescent="0.25">
      <c r="A2246" s="4" t="s">
        <v>1425</v>
      </c>
      <c r="B2246" s="4" t="s">
        <v>1426</v>
      </c>
      <c r="C2246" s="5">
        <v>41005</v>
      </c>
      <c r="D2246" s="6">
        <v>7134.89</v>
      </c>
    </row>
    <row r="2247" spans="1:4" ht="15.95" customHeight="1" x14ac:dyDescent="0.25">
      <c r="A2247" s="4" t="s">
        <v>1425</v>
      </c>
      <c r="B2247" s="4" t="s">
        <v>1427</v>
      </c>
      <c r="C2247" s="5">
        <v>41007</v>
      </c>
      <c r="D2247" s="6">
        <v>8381.5400000000009</v>
      </c>
    </row>
    <row r="2248" spans="1:4" ht="15.95" customHeight="1" x14ac:dyDescent="0.25">
      <c r="A2248" s="4" t="s">
        <v>1425</v>
      </c>
      <c r="B2248" s="4" t="s">
        <v>136</v>
      </c>
      <c r="C2248" s="5">
        <v>41009</v>
      </c>
      <c r="D2248" s="6">
        <v>7380.25</v>
      </c>
    </row>
    <row r="2249" spans="1:4" ht="15.95" customHeight="1" x14ac:dyDescent="0.25">
      <c r="A2249" s="4" t="s">
        <v>1425</v>
      </c>
      <c r="B2249" s="4" t="s">
        <v>1264</v>
      </c>
      <c r="C2249" s="5">
        <v>41011</v>
      </c>
      <c r="D2249" s="6">
        <v>8332.7800000000007</v>
      </c>
    </row>
    <row r="2250" spans="1:4" ht="15.95" customHeight="1" x14ac:dyDescent="0.25">
      <c r="A2250" s="4" t="s">
        <v>1425</v>
      </c>
      <c r="B2250" s="4" t="s">
        <v>1428</v>
      </c>
      <c r="C2250" s="5">
        <v>41013</v>
      </c>
      <c r="D2250" s="6">
        <v>6998.64</v>
      </c>
    </row>
    <row r="2251" spans="1:4" ht="15.95" customHeight="1" x14ac:dyDescent="0.25">
      <c r="A2251" s="4" t="s">
        <v>1425</v>
      </c>
      <c r="B2251" s="4" t="s">
        <v>1285</v>
      </c>
      <c r="C2251" s="5">
        <v>41015</v>
      </c>
      <c r="D2251" s="6">
        <v>7365.99</v>
      </c>
    </row>
    <row r="2252" spans="1:4" ht="15.95" customHeight="1" x14ac:dyDescent="0.25">
      <c r="A2252" s="4" t="s">
        <v>1425</v>
      </c>
      <c r="B2252" s="4" t="s">
        <v>1429</v>
      </c>
      <c r="C2252" s="5">
        <v>41017</v>
      </c>
      <c r="D2252" s="6">
        <v>6965.35</v>
      </c>
    </row>
    <row r="2253" spans="1:4" ht="15.95" customHeight="1" x14ac:dyDescent="0.25">
      <c r="A2253" s="4" t="s">
        <v>1425</v>
      </c>
      <c r="B2253" s="4" t="s">
        <v>275</v>
      </c>
      <c r="C2253" s="5">
        <v>41019</v>
      </c>
      <c r="D2253" s="6">
        <v>6624.99</v>
      </c>
    </row>
    <row r="2254" spans="1:4" ht="15.95" customHeight="1" x14ac:dyDescent="0.25">
      <c r="A2254" s="4" t="s">
        <v>1425</v>
      </c>
      <c r="B2254" s="4" t="s">
        <v>1430</v>
      </c>
      <c r="C2254" s="5">
        <v>41021</v>
      </c>
      <c r="D2254" s="6">
        <v>7859.92</v>
      </c>
    </row>
    <row r="2255" spans="1:4" ht="15.95" customHeight="1" x14ac:dyDescent="0.25">
      <c r="A2255" s="4" t="s">
        <v>1425</v>
      </c>
      <c r="B2255" s="4" t="s">
        <v>147</v>
      </c>
      <c r="C2255" s="5">
        <v>41023</v>
      </c>
      <c r="D2255" s="6">
        <v>7318.8</v>
      </c>
    </row>
    <row r="2256" spans="1:4" ht="15.95" customHeight="1" x14ac:dyDescent="0.25">
      <c r="A2256" s="4" t="s">
        <v>1425</v>
      </c>
      <c r="B2256" s="4" t="s">
        <v>1431</v>
      </c>
      <c r="C2256" s="5">
        <v>41025</v>
      </c>
      <c r="D2256" s="6">
        <v>8022.95</v>
      </c>
    </row>
    <row r="2257" spans="1:4" ht="15.95" customHeight="1" x14ac:dyDescent="0.25">
      <c r="A2257" s="4" t="s">
        <v>1425</v>
      </c>
      <c r="B2257" s="4" t="s">
        <v>1432</v>
      </c>
      <c r="C2257" s="5">
        <v>41027</v>
      </c>
      <c r="D2257" s="6">
        <v>7222.3</v>
      </c>
    </row>
    <row r="2258" spans="1:4" ht="15.95" customHeight="1" x14ac:dyDescent="0.25">
      <c r="A2258" s="4" t="s">
        <v>1425</v>
      </c>
      <c r="B2258" s="4" t="s">
        <v>93</v>
      </c>
      <c r="C2258" s="5">
        <v>41029</v>
      </c>
      <c r="D2258" s="6">
        <v>7107.76</v>
      </c>
    </row>
    <row r="2259" spans="1:4" ht="15.95" customHeight="1" x14ac:dyDescent="0.25">
      <c r="A2259" s="4" t="s">
        <v>1425</v>
      </c>
      <c r="B2259" s="4" t="s">
        <v>94</v>
      </c>
      <c r="C2259" s="5">
        <v>41031</v>
      </c>
      <c r="D2259" s="6">
        <v>7431.28</v>
      </c>
    </row>
    <row r="2260" spans="1:4" ht="15.95" customHeight="1" x14ac:dyDescent="0.25">
      <c r="A2260" s="4" t="s">
        <v>1425</v>
      </c>
      <c r="B2260" s="4" t="s">
        <v>1433</v>
      </c>
      <c r="C2260" s="5">
        <v>41033</v>
      </c>
      <c r="D2260" s="6">
        <v>6346.67</v>
      </c>
    </row>
    <row r="2261" spans="1:4" ht="15.95" customHeight="1" x14ac:dyDescent="0.25">
      <c r="A2261" s="4" t="s">
        <v>1425</v>
      </c>
      <c r="B2261" s="4" t="s">
        <v>1434</v>
      </c>
      <c r="C2261" s="5">
        <v>41035</v>
      </c>
      <c r="D2261" s="6">
        <v>7228.83</v>
      </c>
    </row>
    <row r="2262" spans="1:4" ht="15.95" customHeight="1" x14ac:dyDescent="0.25">
      <c r="A2262" s="4" t="s">
        <v>1425</v>
      </c>
      <c r="B2262" s="4" t="s">
        <v>216</v>
      </c>
      <c r="C2262" s="5">
        <v>41037</v>
      </c>
      <c r="D2262" s="6">
        <v>7774.93</v>
      </c>
    </row>
    <row r="2263" spans="1:4" ht="15.95" customHeight="1" x14ac:dyDescent="0.25">
      <c r="A2263" s="4" t="s">
        <v>1425</v>
      </c>
      <c r="B2263" s="4" t="s">
        <v>698</v>
      </c>
      <c r="C2263" s="5">
        <v>41039</v>
      </c>
      <c r="D2263" s="6">
        <v>7200.93</v>
      </c>
    </row>
    <row r="2264" spans="1:4" ht="15.95" customHeight="1" x14ac:dyDescent="0.25">
      <c r="A2264" s="4" t="s">
        <v>1425</v>
      </c>
      <c r="B2264" s="4" t="s">
        <v>155</v>
      </c>
      <c r="C2264" s="5">
        <v>41041</v>
      </c>
      <c r="D2264" s="6">
        <v>6801.7</v>
      </c>
    </row>
    <row r="2265" spans="1:4" ht="15.95" customHeight="1" x14ac:dyDescent="0.25">
      <c r="A2265" s="4" t="s">
        <v>1425</v>
      </c>
      <c r="B2265" s="4" t="s">
        <v>519</v>
      </c>
      <c r="C2265" s="5">
        <v>41043</v>
      </c>
      <c r="D2265" s="6">
        <v>7223.55</v>
      </c>
    </row>
    <row r="2266" spans="1:4" ht="15.95" customHeight="1" x14ac:dyDescent="0.25">
      <c r="A2266" s="4" t="s">
        <v>1425</v>
      </c>
      <c r="B2266" s="4" t="s">
        <v>1435</v>
      </c>
      <c r="C2266" s="5">
        <v>41045</v>
      </c>
      <c r="D2266" s="6">
        <v>7758.93</v>
      </c>
    </row>
    <row r="2267" spans="1:4" ht="15.95" customHeight="1" x14ac:dyDescent="0.25">
      <c r="A2267" s="4" t="s">
        <v>1425</v>
      </c>
      <c r="B2267" s="4" t="s">
        <v>104</v>
      </c>
      <c r="C2267" s="5">
        <v>41047</v>
      </c>
      <c r="D2267" s="6">
        <v>7529.62</v>
      </c>
    </row>
    <row r="2268" spans="1:4" ht="15.95" customHeight="1" x14ac:dyDescent="0.25">
      <c r="A2268" s="4" t="s">
        <v>1425</v>
      </c>
      <c r="B2268" s="4" t="s">
        <v>1369</v>
      </c>
      <c r="C2268" s="5">
        <v>41049</v>
      </c>
      <c r="D2268" s="6">
        <v>7924.67</v>
      </c>
    </row>
    <row r="2269" spans="1:4" ht="15.95" customHeight="1" x14ac:dyDescent="0.25">
      <c r="A2269" s="4" t="s">
        <v>1425</v>
      </c>
      <c r="B2269" s="4" t="s">
        <v>1436</v>
      </c>
      <c r="C2269" s="5">
        <v>41051</v>
      </c>
      <c r="D2269" s="6">
        <v>8079.39</v>
      </c>
    </row>
    <row r="2270" spans="1:4" ht="15.95" customHeight="1" x14ac:dyDescent="0.25">
      <c r="A2270" s="4" t="s">
        <v>1425</v>
      </c>
      <c r="B2270" s="4" t="s">
        <v>166</v>
      </c>
      <c r="C2270" s="5">
        <v>41053</v>
      </c>
      <c r="D2270" s="6">
        <v>7863.36</v>
      </c>
    </row>
    <row r="2271" spans="1:4" ht="15.95" customHeight="1" x14ac:dyDescent="0.25">
      <c r="A2271" s="4" t="s">
        <v>1425</v>
      </c>
      <c r="B2271" s="4" t="s">
        <v>723</v>
      </c>
      <c r="C2271" s="5">
        <v>41055</v>
      </c>
      <c r="D2271" s="6">
        <v>8972.58</v>
      </c>
    </row>
    <row r="2272" spans="1:4" ht="15.95" customHeight="1" x14ac:dyDescent="0.25">
      <c r="A2272" s="4" t="s">
        <v>1425</v>
      </c>
      <c r="B2272" s="4" t="s">
        <v>1437</v>
      </c>
      <c r="C2272" s="5">
        <v>41057</v>
      </c>
      <c r="D2272" s="6">
        <v>7819.43</v>
      </c>
    </row>
    <row r="2273" spans="1:4" ht="15.95" customHeight="1" x14ac:dyDescent="0.25">
      <c r="A2273" s="4" t="s">
        <v>1425</v>
      </c>
      <c r="B2273" s="4" t="s">
        <v>1438</v>
      </c>
      <c r="C2273" s="5">
        <v>41059</v>
      </c>
      <c r="D2273" s="6">
        <v>7968.87</v>
      </c>
    </row>
    <row r="2274" spans="1:4" ht="15.95" customHeight="1" x14ac:dyDescent="0.25">
      <c r="A2274" s="4" t="s">
        <v>1425</v>
      </c>
      <c r="B2274" s="4" t="s">
        <v>178</v>
      </c>
      <c r="C2274" s="5">
        <v>41061</v>
      </c>
      <c r="D2274" s="6">
        <v>8256.2099999999991</v>
      </c>
    </row>
    <row r="2275" spans="1:4" ht="15.95" customHeight="1" x14ac:dyDescent="0.25">
      <c r="A2275" s="4" t="s">
        <v>1425</v>
      </c>
      <c r="B2275" s="4" t="s">
        <v>1439</v>
      </c>
      <c r="C2275" s="5">
        <v>41063</v>
      </c>
      <c r="D2275" s="6">
        <v>7471.84</v>
      </c>
    </row>
    <row r="2276" spans="1:4" ht="15.95" customHeight="1" x14ac:dyDescent="0.25">
      <c r="A2276" s="4" t="s">
        <v>1425</v>
      </c>
      <c r="B2276" s="4" t="s">
        <v>1440</v>
      </c>
      <c r="C2276" s="5">
        <v>41065</v>
      </c>
      <c r="D2276" s="6">
        <v>7669.57</v>
      </c>
    </row>
    <row r="2277" spans="1:4" ht="15.95" customHeight="1" x14ac:dyDescent="0.25">
      <c r="A2277" s="4" t="s">
        <v>1425</v>
      </c>
      <c r="B2277" s="4" t="s">
        <v>122</v>
      </c>
      <c r="C2277" s="5">
        <v>41067</v>
      </c>
      <c r="D2277" s="6">
        <v>7800.03</v>
      </c>
    </row>
    <row r="2278" spans="1:4" ht="15.95" customHeight="1" x14ac:dyDescent="0.25">
      <c r="A2278" s="4" t="s">
        <v>1425</v>
      </c>
      <c r="B2278" s="4" t="s">
        <v>481</v>
      </c>
      <c r="C2278" s="5">
        <v>41069</v>
      </c>
      <c r="D2278" s="6">
        <v>5916.31</v>
      </c>
    </row>
    <row r="2279" spans="1:4" ht="15.95" customHeight="1" x14ac:dyDescent="0.25">
      <c r="A2279" s="4" t="s">
        <v>1425</v>
      </c>
      <c r="B2279" s="4" t="s">
        <v>1441</v>
      </c>
      <c r="C2279" s="5">
        <v>41071</v>
      </c>
      <c r="D2279" s="6">
        <v>8041.15</v>
      </c>
    </row>
    <row r="2280" spans="1:4" ht="15.95" customHeight="1" x14ac:dyDescent="0.25">
      <c r="A2280" s="4" t="s">
        <v>1442</v>
      </c>
      <c r="B2280" s="4" t="s">
        <v>31</v>
      </c>
      <c r="C2280" s="5" t="s">
        <v>29</v>
      </c>
      <c r="D2280" s="6">
        <v>9692.19</v>
      </c>
    </row>
    <row r="2281" spans="1:4" ht="15.95" customHeight="1" x14ac:dyDescent="0.25">
      <c r="A2281" s="4" t="s">
        <v>1442</v>
      </c>
      <c r="B2281" s="4" t="s">
        <v>257</v>
      </c>
      <c r="C2281" s="5">
        <v>42001</v>
      </c>
      <c r="D2281" s="6">
        <v>8646.39</v>
      </c>
    </row>
    <row r="2282" spans="1:4" ht="15.95" customHeight="1" x14ac:dyDescent="0.25">
      <c r="A2282" s="4" t="s">
        <v>1442</v>
      </c>
      <c r="B2282" s="4" t="s">
        <v>1443</v>
      </c>
      <c r="C2282" s="5">
        <v>42003</v>
      </c>
      <c r="D2282" s="6">
        <v>10322.67</v>
      </c>
    </row>
    <row r="2283" spans="1:4" ht="15.95" customHeight="1" x14ac:dyDescent="0.25">
      <c r="A2283" s="4" t="s">
        <v>1442</v>
      </c>
      <c r="B2283" s="4" t="s">
        <v>1444</v>
      </c>
      <c r="C2283" s="5">
        <v>42005</v>
      </c>
      <c r="D2283" s="6">
        <v>9257.7800000000007</v>
      </c>
    </row>
    <row r="2284" spans="1:4" ht="15.95" customHeight="1" x14ac:dyDescent="0.25">
      <c r="A2284" s="4" t="s">
        <v>1442</v>
      </c>
      <c r="B2284" s="4" t="s">
        <v>1386</v>
      </c>
      <c r="C2284" s="5">
        <v>42007</v>
      </c>
      <c r="D2284" s="6">
        <v>9069.01</v>
      </c>
    </row>
    <row r="2285" spans="1:4" ht="15.95" customHeight="1" x14ac:dyDescent="0.25">
      <c r="A2285" s="4" t="s">
        <v>1442</v>
      </c>
      <c r="B2285" s="4" t="s">
        <v>1445</v>
      </c>
      <c r="C2285" s="5">
        <v>42009</v>
      </c>
      <c r="D2285" s="6">
        <v>8695.56</v>
      </c>
    </row>
    <row r="2286" spans="1:4" ht="15.95" customHeight="1" x14ac:dyDescent="0.25">
      <c r="A2286" s="4" t="s">
        <v>1442</v>
      </c>
      <c r="B2286" s="4" t="s">
        <v>1446</v>
      </c>
      <c r="C2286" s="5">
        <v>42011</v>
      </c>
      <c r="D2286" s="6">
        <v>9667.32</v>
      </c>
    </row>
    <row r="2287" spans="1:4" ht="15.95" customHeight="1" x14ac:dyDescent="0.25">
      <c r="A2287" s="4" t="s">
        <v>1442</v>
      </c>
      <c r="B2287" s="4" t="s">
        <v>1447</v>
      </c>
      <c r="C2287" s="5">
        <v>42013</v>
      </c>
      <c r="D2287" s="6">
        <v>9007.7000000000007</v>
      </c>
    </row>
    <row r="2288" spans="1:4" ht="15.95" customHeight="1" x14ac:dyDescent="0.25">
      <c r="A2288" s="4" t="s">
        <v>1442</v>
      </c>
      <c r="B2288" s="4" t="s">
        <v>331</v>
      </c>
      <c r="C2288" s="5">
        <v>42015</v>
      </c>
      <c r="D2288" s="6">
        <v>7808.73</v>
      </c>
    </row>
    <row r="2289" spans="1:4" ht="15.95" customHeight="1" x14ac:dyDescent="0.25">
      <c r="A2289" s="4" t="s">
        <v>1442</v>
      </c>
      <c r="B2289" s="4" t="s">
        <v>1448</v>
      </c>
      <c r="C2289" s="5">
        <v>42017</v>
      </c>
      <c r="D2289" s="6">
        <v>9932.4</v>
      </c>
    </row>
    <row r="2290" spans="1:4" ht="15.95" customHeight="1" x14ac:dyDescent="0.25">
      <c r="A2290" s="4" t="s">
        <v>1442</v>
      </c>
      <c r="B2290" s="4" t="s">
        <v>64</v>
      </c>
      <c r="C2290" s="5">
        <v>42019</v>
      </c>
      <c r="D2290" s="6">
        <v>8391.1</v>
      </c>
    </row>
    <row r="2291" spans="1:4" ht="15.95" customHeight="1" x14ac:dyDescent="0.25">
      <c r="A2291" s="4" t="s">
        <v>1442</v>
      </c>
      <c r="B2291" s="4" t="s">
        <v>1449</v>
      </c>
      <c r="C2291" s="5">
        <v>42021</v>
      </c>
      <c r="D2291" s="6">
        <v>9867.31</v>
      </c>
    </row>
    <row r="2292" spans="1:4" ht="15.95" customHeight="1" x14ac:dyDescent="0.25">
      <c r="A2292" s="4" t="s">
        <v>1442</v>
      </c>
      <c r="B2292" s="4" t="s">
        <v>802</v>
      </c>
      <c r="C2292" s="5">
        <v>42023</v>
      </c>
      <c r="D2292" s="6">
        <v>9311.85</v>
      </c>
    </row>
    <row r="2293" spans="1:4" ht="15.95" customHeight="1" x14ac:dyDescent="0.25">
      <c r="A2293" s="4" t="s">
        <v>1442</v>
      </c>
      <c r="B2293" s="4" t="s">
        <v>1084</v>
      </c>
      <c r="C2293" s="5">
        <v>42025</v>
      </c>
      <c r="D2293" s="6">
        <v>9505.8799999999992</v>
      </c>
    </row>
    <row r="2294" spans="1:4" ht="15.95" customHeight="1" x14ac:dyDescent="0.25">
      <c r="A2294" s="4" t="s">
        <v>1442</v>
      </c>
      <c r="B2294" s="4" t="s">
        <v>1450</v>
      </c>
      <c r="C2294" s="5">
        <v>42027</v>
      </c>
      <c r="D2294" s="6">
        <v>8960.51</v>
      </c>
    </row>
    <row r="2295" spans="1:4" ht="15.95" customHeight="1" x14ac:dyDescent="0.25">
      <c r="A2295" s="4" t="s">
        <v>1442</v>
      </c>
      <c r="B2295" s="4" t="s">
        <v>1451</v>
      </c>
      <c r="C2295" s="5">
        <v>42029</v>
      </c>
      <c r="D2295" s="6">
        <v>9683.3799999999992</v>
      </c>
    </row>
    <row r="2296" spans="1:4" ht="15.95" customHeight="1" x14ac:dyDescent="0.25">
      <c r="A2296" s="4" t="s">
        <v>1442</v>
      </c>
      <c r="B2296" s="4" t="s">
        <v>1452</v>
      </c>
      <c r="C2296" s="5">
        <v>42031</v>
      </c>
      <c r="D2296" s="6">
        <v>9416.41</v>
      </c>
    </row>
    <row r="2297" spans="1:4" ht="15.95" customHeight="1" x14ac:dyDescent="0.25">
      <c r="A2297" s="4" t="s">
        <v>1442</v>
      </c>
      <c r="B2297" s="4" t="s">
        <v>1453</v>
      </c>
      <c r="C2297" s="5">
        <v>42033</v>
      </c>
      <c r="D2297" s="6">
        <v>8953.6200000000008</v>
      </c>
    </row>
    <row r="2298" spans="1:4" ht="15.95" customHeight="1" x14ac:dyDescent="0.25">
      <c r="A2298" s="4" t="s">
        <v>1442</v>
      </c>
      <c r="B2298" s="4" t="s">
        <v>504</v>
      </c>
      <c r="C2298" s="5">
        <v>42035</v>
      </c>
      <c r="D2298" s="6">
        <v>8711.61</v>
      </c>
    </row>
    <row r="2299" spans="1:4" ht="15.95" customHeight="1" x14ac:dyDescent="0.25">
      <c r="A2299" s="4" t="s">
        <v>1442</v>
      </c>
      <c r="B2299" s="4" t="s">
        <v>136</v>
      </c>
      <c r="C2299" s="5">
        <v>42037</v>
      </c>
      <c r="D2299" s="6">
        <v>9041.52</v>
      </c>
    </row>
    <row r="2300" spans="1:4" ht="15.95" customHeight="1" x14ac:dyDescent="0.25">
      <c r="A2300" s="4" t="s">
        <v>1442</v>
      </c>
      <c r="B2300" s="4" t="s">
        <v>139</v>
      </c>
      <c r="C2300" s="5">
        <v>42039</v>
      </c>
      <c r="D2300" s="6">
        <v>8415.25</v>
      </c>
    </row>
    <row r="2301" spans="1:4" ht="15.95" customHeight="1" x14ac:dyDescent="0.25">
      <c r="A2301" s="4" t="s">
        <v>1442</v>
      </c>
      <c r="B2301" s="4" t="s">
        <v>586</v>
      </c>
      <c r="C2301" s="5">
        <v>42041</v>
      </c>
      <c r="D2301" s="6">
        <v>8967.09</v>
      </c>
    </row>
    <row r="2302" spans="1:4" ht="15.95" customHeight="1" x14ac:dyDescent="0.25">
      <c r="A2302" s="4" t="s">
        <v>1442</v>
      </c>
      <c r="B2302" s="4" t="s">
        <v>1454</v>
      </c>
      <c r="C2302" s="5">
        <v>42043</v>
      </c>
      <c r="D2302" s="6">
        <v>10019.68</v>
      </c>
    </row>
    <row r="2303" spans="1:4" ht="15.95" customHeight="1" x14ac:dyDescent="0.25">
      <c r="A2303" s="4" t="s">
        <v>1442</v>
      </c>
      <c r="B2303" s="4" t="s">
        <v>506</v>
      </c>
      <c r="C2303" s="5">
        <v>42045</v>
      </c>
      <c r="D2303" s="6">
        <v>10900.18</v>
      </c>
    </row>
    <row r="2304" spans="1:4" ht="15.95" customHeight="1" x14ac:dyDescent="0.25">
      <c r="A2304" s="4" t="s">
        <v>1442</v>
      </c>
      <c r="B2304" s="4" t="s">
        <v>681</v>
      </c>
      <c r="C2304" s="5">
        <v>42047</v>
      </c>
      <c r="D2304" s="6">
        <v>9293.4699999999993</v>
      </c>
    </row>
    <row r="2305" spans="1:4" ht="15.95" customHeight="1" x14ac:dyDescent="0.25">
      <c r="A2305" s="4" t="s">
        <v>1442</v>
      </c>
      <c r="B2305" s="4" t="s">
        <v>1326</v>
      </c>
      <c r="C2305" s="5">
        <v>42049</v>
      </c>
      <c r="D2305" s="6">
        <v>8712.02</v>
      </c>
    </row>
    <row r="2306" spans="1:4" ht="15.95" customHeight="1" x14ac:dyDescent="0.25">
      <c r="A2306" s="4" t="s">
        <v>1442</v>
      </c>
      <c r="B2306" s="4" t="s">
        <v>86</v>
      </c>
      <c r="C2306" s="5">
        <v>42051</v>
      </c>
      <c r="D2306" s="6">
        <v>9002.1200000000008</v>
      </c>
    </row>
    <row r="2307" spans="1:4" ht="15.95" customHeight="1" x14ac:dyDescent="0.25">
      <c r="A2307" s="4" t="s">
        <v>1442</v>
      </c>
      <c r="B2307" s="4" t="s">
        <v>1455</v>
      </c>
      <c r="C2307" s="5">
        <v>42053</v>
      </c>
      <c r="D2307" s="6">
        <v>8641.52</v>
      </c>
    </row>
    <row r="2308" spans="1:4" ht="15.95" customHeight="1" x14ac:dyDescent="0.25">
      <c r="A2308" s="4" t="s">
        <v>1442</v>
      </c>
      <c r="B2308" s="4" t="s">
        <v>87</v>
      </c>
      <c r="C2308" s="5">
        <v>42055</v>
      </c>
      <c r="D2308" s="6">
        <v>8639.81</v>
      </c>
    </row>
    <row r="2309" spans="1:4" ht="15.95" customHeight="1" x14ac:dyDescent="0.25">
      <c r="A2309" s="4" t="s">
        <v>1442</v>
      </c>
      <c r="B2309" s="4" t="s">
        <v>145</v>
      </c>
      <c r="C2309" s="5">
        <v>42057</v>
      </c>
      <c r="D2309" s="6">
        <v>9178.6299999999992</v>
      </c>
    </row>
    <row r="2310" spans="1:4" ht="15.95" customHeight="1" x14ac:dyDescent="0.25">
      <c r="A2310" s="4" t="s">
        <v>1442</v>
      </c>
      <c r="B2310" s="4" t="s">
        <v>89</v>
      </c>
      <c r="C2310" s="5">
        <v>42059</v>
      </c>
      <c r="D2310" s="6">
        <v>9494.01</v>
      </c>
    </row>
    <row r="2311" spans="1:4" ht="15.95" customHeight="1" x14ac:dyDescent="0.25">
      <c r="A2311" s="4" t="s">
        <v>1442</v>
      </c>
      <c r="B2311" s="4" t="s">
        <v>1456</v>
      </c>
      <c r="C2311" s="5">
        <v>42061</v>
      </c>
      <c r="D2311" s="6">
        <v>8857.32</v>
      </c>
    </row>
    <row r="2312" spans="1:4" ht="15.95" customHeight="1" x14ac:dyDescent="0.25">
      <c r="A2312" s="4" t="s">
        <v>1442</v>
      </c>
      <c r="B2312" s="4" t="s">
        <v>1457</v>
      </c>
      <c r="C2312" s="5">
        <v>42063</v>
      </c>
      <c r="D2312" s="6">
        <v>8749.14</v>
      </c>
    </row>
    <row r="2313" spans="1:4" ht="15.95" customHeight="1" x14ac:dyDescent="0.25">
      <c r="A2313" s="4" t="s">
        <v>1442</v>
      </c>
      <c r="B2313" s="4" t="s">
        <v>94</v>
      </c>
      <c r="C2313" s="5">
        <v>42065</v>
      </c>
      <c r="D2313" s="6">
        <v>9132.9</v>
      </c>
    </row>
    <row r="2314" spans="1:4" ht="15.95" customHeight="1" x14ac:dyDescent="0.25">
      <c r="A2314" s="4" t="s">
        <v>1442</v>
      </c>
      <c r="B2314" s="4" t="s">
        <v>1458</v>
      </c>
      <c r="C2314" s="5">
        <v>42067</v>
      </c>
      <c r="D2314" s="6">
        <v>9090.09</v>
      </c>
    </row>
    <row r="2315" spans="1:4" ht="15.95" customHeight="1" x14ac:dyDescent="0.25">
      <c r="A2315" s="4" t="s">
        <v>1442</v>
      </c>
      <c r="B2315" s="4" t="s">
        <v>1459</v>
      </c>
      <c r="C2315" s="5">
        <v>42069</v>
      </c>
      <c r="D2315" s="6">
        <v>9079.4699999999993</v>
      </c>
    </row>
    <row r="2316" spans="1:4" ht="15.95" customHeight="1" x14ac:dyDescent="0.25">
      <c r="A2316" s="4" t="s">
        <v>1442</v>
      </c>
      <c r="B2316" s="4" t="s">
        <v>1245</v>
      </c>
      <c r="C2316" s="5">
        <v>42071</v>
      </c>
      <c r="D2316" s="6">
        <v>8250.07</v>
      </c>
    </row>
    <row r="2317" spans="1:4" ht="15.95" customHeight="1" x14ac:dyDescent="0.25">
      <c r="A2317" s="4" t="s">
        <v>1442</v>
      </c>
      <c r="B2317" s="4" t="s">
        <v>97</v>
      </c>
      <c r="C2317" s="5">
        <v>42073</v>
      </c>
      <c r="D2317" s="6">
        <v>9946.33</v>
      </c>
    </row>
    <row r="2318" spans="1:4" ht="15.95" customHeight="1" x14ac:dyDescent="0.25">
      <c r="A2318" s="4" t="s">
        <v>1442</v>
      </c>
      <c r="B2318" s="4" t="s">
        <v>1460</v>
      </c>
      <c r="C2318" s="5">
        <v>42075</v>
      </c>
      <c r="D2318" s="6">
        <v>8127.22</v>
      </c>
    </row>
    <row r="2319" spans="1:4" ht="15.95" customHeight="1" x14ac:dyDescent="0.25">
      <c r="A2319" s="4" t="s">
        <v>1442</v>
      </c>
      <c r="B2319" s="4" t="s">
        <v>1461</v>
      </c>
      <c r="C2319" s="5">
        <v>42077</v>
      </c>
      <c r="D2319" s="6">
        <v>9390.2099999999991</v>
      </c>
    </row>
    <row r="2320" spans="1:4" ht="15.95" customHeight="1" x14ac:dyDescent="0.25">
      <c r="A2320" s="4" t="s">
        <v>1442</v>
      </c>
      <c r="B2320" s="4" t="s">
        <v>1462</v>
      </c>
      <c r="C2320" s="5">
        <v>42079</v>
      </c>
      <c r="D2320" s="6">
        <v>9435.0499999999993</v>
      </c>
    </row>
    <row r="2321" spans="1:4" ht="15.95" customHeight="1" x14ac:dyDescent="0.25">
      <c r="A2321" s="4" t="s">
        <v>1442</v>
      </c>
      <c r="B2321" s="4" t="s">
        <v>1463</v>
      </c>
      <c r="C2321" s="5">
        <v>42081</v>
      </c>
      <c r="D2321" s="6">
        <v>8146.79</v>
      </c>
    </row>
    <row r="2322" spans="1:4" ht="15.95" customHeight="1" x14ac:dyDescent="0.25">
      <c r="A2322" s="4" t="s">
        <v>1442</v>
      </c>
      <c r="B2322" s="4" t="s">
        <v>1464</v>
      </c>
      <c r="C2322" s="5">
        <v>42083</v>
      </c>
      <c r="D2322" s="6">
        <v>7908.2</v>
      </c>
    </row>
    <row r="2323" spans="1:4" ht="15.95" customHeight="1" x14ac:dyDescent="0.25">
      <c r="A2323" s="4" t="s">
        <v>1442</v>
      </c>
      <c r="B2323" s="4" t="s">
        <v>610</v>
      </c>
      <c r="C2323" s="5">
        <v>42085</v>
      </c>
      <c r="D2323" s="6">
        <v>9359.66</v>
      </c>
    </row>
    <row r="2324" spans="1:4" ht="15.95" customHeight="1" x14ac:dyDescent="0.25">
      <c r="A2324" s="4" t="s">
        <v>1442</v>
      </c>
      <c r="B2324" s="4" t="s">
        <v>1465</v>
      </c>
      <c r="C2324" s="5">
        <v>42087</v>
      </c>
      <c r="D2324" s="6">
        <v>9349.7900000000009</v>
      </c>
    </row>
    <row r="2325" spans="1:4" ht="15.95" customHeight="1" x14ac:dyDescent="0.25">
      <c r="A2325" s="4" t="s">
        <v>1442</v>
      </c>
      <c r="B2325" s="4" t="s">
        <v>107</v>
      </c>
      <c r="C2325" s="5">
        <v>42089</v>
      </c>
      <c r="D2325" s="6">
        <v>9172.68</v>
      </c>
    </row>
    <row r="2326" spans="1:4" ht="15.95" customHeight="1" x14ac:dyDescent="0.25">
      <c r="A2326" s="4" t="s">
        <v>1442</v>
      </c>
      <c r="B2326" s="4" t="s">
        <v>108</v>
      </c>
      <c r="C2326" s="5">
        <v>42091</v>
      </c>
      <c r="D2326" s="6">
        <v>10191.51</v>
      </c>
    </row>
    <row r="2327" spans="1:4" ht="15.95" customHeight="1" x14ac:dyDescent="0.25">
      <c r="A2327" s="4" t="s">
        <v>1442</v>
      </c>
      <c r="B2327" s="4" t="s">
        <v>1466</v>
      </c>
      <c r="C2327" s="5">
        <v>42093</v>
      </c>
      <c r="D2327" s="6">
        <v>10016.89</v>
      </c>
    </row>
    <row r="2328" spans="1:4" ht="15.95" customHeight="1" x14ac:dyDescent="0.25">
      <c r="A2328" s="4" t="s">
        <v>1442</v>
      </c>
      <c r="B2328" s="4" t="s">
        <v>1160</v>
      </c>
      <c r="C2328" s="5">
        <v>42095</v>
      </c>
      <c r="D2328" s="6">
        <v>10065.280000000001</v>
      </c>
    </row>
    <row r="2329" spans="1:4" ht="15.95" customHeight="1" x14ac:dyDescent="0.25">
      <c r="A2329" s="4" t="s">
        <v>1442</v>
      </c>
      <c r="B2329" s="4" t="s">
        <v>1467</v>
      </c>
      <c r="C2329" s="5">
        <v>42097</v>
      </c>
      <c r="D2329" s="6">
        <v>9470.93</v>
      </c>
    </row>
    <row r="2330" spans="1:4" ht="15.95" customHeight="1" x14ac:dyDescent="0.25">
      <c r="A2330" s="4" t="s">
        <v>1442</v>
      </c>
      <c r="B2330" s="4" t="s">
        <v>110</v>
      </c>
      <c r="C2330" s="5">
        <v>42099</v>
      </c>
      <c r="D2330" s="6">
        <v>8980.7199999999993</v>
      </c>
    </row>
    <row r="2331" spans="1:4" ht="15.95" customHeight="1" x14ac:dyDescent="0.25">
      <c r="A2331" s="4" t="s">
        <v>1442</v>
      </c>
      <c r="B2331" s="4" t="s">
        <v>1468</v>
      </c>
      <c r="C2331" s="5">
        <v>42101</v>
      </c>
      <c r="D2331" s="6">
        <v>12851.64</v>
      </c>
    </row>
    <row r="2332" spans="1:4" ht="15.95" customHeight="1" x14ac:dyDescent="0.25">
      <c r="A2332" s="4" t="s">
        <v>1442</v>
      </c>
      <c r="B2332" s="4" t="s">
        <v>112</v>
      </c>
      <c r="C2332" s="5">
        <v>42103</v>
      </c>
      <c r="D2332" s="6">
        <v>9223.06</v>
      </c>
    </row>
    <row r="2333" spans="1:4" ht="15.95" customHeight="1" x14ac:dyDescent="0.25">
      <c r="A2333" s="4" t="s">
        <v>1442</v>
      </c>
      <c r="B2333" s="4" t="s">
        <v>1469</v>
      </c>
      <c r="C2333" s="5">
        <v>42105</v>
      </c>
      <c r="D2333" s="6">
        <v>8445.76</v>
      </c>
    </row>
    <row r="2334" spans="1:4" ht="15.95" customHeight="1" x14ac:dyDescent="0.25">
      <c r="A2334" s="4" t="s">
        <v>1442</v>
      </c>
      <c r="B2334" s="4" t="s">
        <v>1470</v>
      </c>
      <c r="C2334" s="5">
        <v>42107</v>
      </c>
      <c r="D2334" s="6">
        <v>9120.09</v>
      </c>
    </row>
    <row r="2335" spans="1:4" ht="15.95" customHeight="1" x14ac:dyDescent="0.25">
      <c r="A2335" s="4" t="s">
        <v>1442</v>
      </c>
      <c r="B2335" s="4" t="s">
        <v>1471</v>
      </c>
      <c r="C2335" s="5">
        <v>42109</v>
      </c>
      <c r="D2335" s="6">
        <v>8410.41</v>
      </c>
    </row>
    <row r="2336" spans="1:4" ht="15.95" customHeight="1" x14ac:dyDescent="0.25">
      <c r="A2336" s="4" t="s">
        <v>1442</v>
      </c>
      <c r="B2336" s="4" t="s">
        <v>866</v>
      </c>
      <c r="C2336" s="5">
        <v>42111</v>
      </c>
      <c r="D2336" s="6">
        <v>8945.33</v>
      </c>
    </row>
    <row r="2337" spans="1:4" ht="15.95" customHeight="1" x14ac:dyDescent="0.25">
      <c r="A2337" s="4" t="s">
        <v>1442</v>
      </c>
      <c r="B2337" s="4" t="s">
        <v>658</v>
      </c>
      <c r="C2337" s="5">
        <v>42113</v>
      </c>
      <c r="D2337" s="6">
        <v>8803.5400000000009</v>
      </c>
    </row>
    <row r="2338" spans="1:4" ht="15.95" customHeight="1" x14ac:dyDescent="0.25">
      <c r="A2338" s="4" t="s">
        <v>1442</v>
      </c>
      <c r="B2338" s="4" t="s">
        <v>1472</v>
      </c>
      <c r="C2338" s="5">
        <v>42115</v>
      </c>
      <c r="D2338" s="6">
        <v>7383.93</v>
      </c>
    </row>
    <row r="2339" spans="1:4" ht="15.95" customHeight="1" x14ac:dyDescent="0.25">
      <c r="A2339" s="4" t="s">
        <v>1442</v>
      </c>
      <c r="B2339" s="4" t="s">
        <v>1341</v>
      </c>
      <c r="C2339" s="5">
        <v>42117</v>
      </c>
      <c r="D2339" s="6">
        <v>7735.81</v>
      </c>
    </row>
    <row r="2340" spans="1:4" ht="15.95" customHeight="1" x14ac:dyDescent="0.25">
      <c r="A2340" s="4" t="s">
        <v>1442</v>
      </c>
      <c r="B2340" s="4" t="s">
        <v>178</v>
      </c>
      <c r="C2340" s="5">
        <v>42119</v>
      </c>
      <c r="D2340" s="6">
        <v>7728.51</v>
      </c>
    </row>
    <row r="2341" spans="1:4" ht="15.95" customHeight="1" x14ac:dyDescent="0.25">
      <c r="A2341" s="4" t="s">
        <v>1442</v>
      </c>
      <c r="B2341" s="4" t="s">
        <v>1473</v>
      </c>
      <c r="C2341" s="5">
        <v>42121</v>
      </c>
      <c r="D2341" s="6">
        <v>9150.18</v>
      </c>
    </row>
    <row r="2342" spans="1:4" ht="15.95" customHeight="1" x14ac:dyDescent="0.25">
      <c r="A2342" s="4" t="s">
        <v>1442</v>
      </c>
      <c r="B2342" s="4" t="s">
        <v>478</v>
      </c>
      <c r="C2342" s="5">
        <v>42123</v>
      </c>
      <c r="D2342" s="6">
        <v>7939.93</v>
      </c>
    </row>
    <row r="2343" spans="1:4" ht="15.95" customHeight="1" x14ac:dyDescent="0.25">
      <c r="A2343" s="4" t="s">
        <v>1442</v>
      </c>
      <c r="B2343" s="4" t="s">
        <v>122</v>
      </c>
      <c r="C2343" s="5">
        <v>42125</v>
      </c>
      <c r="D2343" s="6">
        <v>9639.5300000000007</v>
      </c>
    </row>
    <row r="2344" spans="1:4" ht="15.95" customHeight="1" x14ac:dyDescent="0.25">
      <c r="A2344" s="4" t="s">
        <v>1442</v>
      </c>
      <c r="B2344" s="4" t="s">
        <v>479</v>
      </c>
      <c r="C2344" s="5">
        <v>42127</v>
      </c>
      <c r="D2344" s="6">
        <v>8394.32</v>
      </c>
    </row>
    <row r="2345" spans="1:4" ht="15.95" customHeight="1" x14ac:dyDescent="0.25">
      <c r="A2345" s="4" t="s">
        <v>1442</v>
      </c>
      <c r="B2345" s="4" t="s">
        <v>1474</v>
      </c>
      <c r="C2345" s="5">
        <v>42129</v>
      </c>
      <c r="D2345" s="6">
        <v>9380.57</v>
      </c>
    </row>
    <row r="2346" spans="1:4" ht="15.95" customHeight="1" x14ac:dyDescent="0.25">
      <c r="A2346" s="4" t="s">
        <v>1442</v>
      </c>
      <c r="B2346" s="4" t="s">
        <v>1345</v>
      </c>
      <c r="C2346" s="5">
        <v>42131</v>
      </c>
      <c r="D2346" s="6">
        <v>7898.35</v>
      </c>
    </row>
    <row r="2347" spans="1:4" ht="15.95" customHeight="1" x14ac:dyDescent="0.25">
      <c r="A2347" s="4" t="s">
        <v>1442</v>
      </c>
      <c r="B2347" s="4" t="s">
        <v>878</v>
      </c>
      <c r="C2347" s="5">
        <v>42133</v>
      </c>
      <c r="D2347" s="6">
        <v>9131.9500000000007</v>
      </c>
    </row>
    <row r="2348" spans="1:4" ht="15.95" customHeight="1" x14ac:dyDescent="0.25">
      <c r="A2348" s="4" t="s">
        <v>1475</v>
      </c>
      <c r="B2348" s="4" t="s">
        <v>31</v>
      </c>
      <c r="C2348" s="5" t="s">
        <v>29</v>
      </c>
      <c r="D2348" s="6">
        <v>5229.9799999999996</v>
      </c>
    </row>
    <row r="2349" spans="1:4" ht="15.95" customHeight="1" x14ac:dyDescent="0.25">
      <c r="A2349" s="4" t="s">
        <v>1476</v>
      </c>
      <c r="B2349" s="4" t="s">
        <v>31</v>
      </c>
      <c r="C2349" s="5" t="s">
        <v>29</v>
      </c>
      <c r="D2349" s="6">
        <v>9698.08</v>
      </c>
    </row>
    <row r="2350" spans="1:4" ht="15.95" customHeight="1" x14ac:dyDescent="0.25">
      <c r="A2350" s="4" t="s">
        <v>1476</v>
      </c>
      <c r="B2350" s="4" t="s">
        <v>842</v>
      </c>
      <c r="C2350" s="5">
        <v>44001</v>
      </c>
      <c r="D2350" s="6">
        <v>9420.6299999999992</v>
      </c>
    </row>
    <row r="2351" spans="1:4" ht="15.95" customHeight="1" x14ac:dyDescent="0.25">
      <c r="A2351" s="4" t="s">
        <v>1476</v>
      </c>
      <c r="B2351" s="4" t="s">
        <v>324</v>
      </c>
      <c r="C2351" s="5">
        <v>44003</v>
      </c>
      <c r="D2351" s="6">
        <v>9867.01</v>
      </c>
    </row>
    <row r="2352" spans="1:4" ht="15.95" customHeight="1" x14ac:dyDescent="0.25">
      <c r="A2352" s="4" t="s">
        <v>1476</v>
      </c>
      <c r="B2352" s="4" t="s">
        <v>1477</v>
      </c>
      <c r="C2352" s="5">
        <v>44005</v>
      </c>
      <c r="D2352" s="6">
        <v>9387.9</v>
      </c>
    </row>
    <row r="2353" spans="1:4" ht="15.95" customHeight="1" x14ac:dyDescent="0.25">
      <c r="A2353" s="4" t="s">
        <v>1476</v>
      </c>
      <c r="B2353" s="4" t="s">
        <v>1478</v>
      </c>
      <c r="C2353" s="5">
        <v>44007</v>
      </c>
      <c r="D2353" s="6">
        <v>9930.8700000000008</v>
      </c>
    </row>
    <row r="2354" spans="1:4" ht="15.95" customHeight="1" x14ac:dyDescent="0.25">
      <c r="A2354" s="4" t="s">
        <v>1476</v>
      </c>
      <c r="B2354" s="4" t="s">
        <v>122</v>
      </c>
      <c r="C2354" s="5">
        <v>44009</v>
      </c>
      <c r="D2354" s="6">
        <v>8923.74</v>
      </c>
    </row>
    <row r="2355" spans="1:4" ht="15.95" customHeight="1" x14ac:dyDescent="0.25">
      <c r="A2355" s="4" t="s">
        <v>1479</v>
      </c>
      <c r="B2355" s="4" t="s">
        <v>31</v>
      </c>
      <c r="C2355" s="5" t="s">
        <v>29</v>
      </c>
      <c r="D2355" s="6">
        <v>8585.57</v>
      </c>
    </row>
    <row r="2356" spans="1:4" ht="15.95" customHeight="1" x14ac:dyDescent="0.25">
      <c r="A2356" s="4" t="s">
        <v>1479</v>
      </c>
      <c r="B2356" s="4" t="s">
        <v>1480</v>
      </c>
      <c r="C2356" s="5">
        <v>45001</v>
      </c>
      <c r="D2356" s="6">
        <v>8601.65</v>
      </c>
    </row>
    <row r="2357" spans="1:4" ht="15.95" customHeight="1" x14ac:dyDescent="0.25">
      <c r="A2357" s="4" t="s">
        <v>1479</v>
      </c>
      <c r="B2357" s="4" t="s">
        <v>1481</v>
      </c>
      <c r="C2357" s="5">
        <v>45003</v>
      </c>
      <c r="D2357" s="6">
        <v>8031.25</v>
      </c>
    </row>
    <row r="2358" spans="1:4" ht="15.95" customHeight="1" x14ac:dyDescent="0.25">
      <c r="A2358" s="4" t="s">
        <v>1479</v>
      </c>
      <c r="B2358" s="4" t="s">
        <v>1482</v>
      </c>
      <c r="C2358" s="5">
        <v>45005</v>
      </c>
      <c r="D2358" s="6">
        <v>10319.709999999999</v>
      </c>
    </row>
    <row r="2359" spans="1:4" ht="15.95" customHeight="1" x14ac:dyDescent="0.25">
      <c r="A2359" s="4" t="s">
        <v>1479</v>
      </c>
      <c r="B2359" s="4" t="s">
        <v>669</v>
      </c>
      <c r="C2359" s="5">
        <v>45007</v>
      </c>
      <c r="D2359" s="6">
        <v>9187.75</v>
      </c>
    </row>
    <row r="2360" spans="1:4" ht="15.95" customHeight="1" x14ac:dyDescent="0.25">
      <c r="A2360" s="4" t="s">
        <v>1479</v>
      </c>
      <c r="B2360" s="4" t="s">
        <v>1483</v>
      </c>
      <c r="C2360" s="5">
        <v>45009</v>
      </c>
      <c r="D2360" s="6">
        <v>9531.66</v>
      </c>
    </row>
    <row r="2361" spans="1:4" ht="15.95" customHeight="1" x14ac:dyDescent="0.25">
      <c r="A2361" s="4" t="s">
        <v>1479</v>
      </c>
      <c r="B2361" s="4" t="s">
        <v>1484</v>
      </c>
      <c r="C2361" s="5">
        <v>45011</v>
      </c>
      <c r="D2361" s="6">
        <v>8449.2199999999993</v>
      </c>
    </row>
    <row r="2362" spans="1:4" ht="15.95" customHeight="1" x14ac:dyDescent="0.25">
      <c r="A2362" s="4" t="s">
        <v>1479</v>
      </c>
      <c r="B2362" s="4" t="s">
        <v>1123</v>
      </c>
      <c r="C2362" s="5">
        <v>45013</v>
      </c>
      <c r="D2362" s="6">
        <v>7725.66</v>
      </c>
    </row>
    <row r="2363" spans="1:4" ht="15.95" customHeight="1" x14ac:dyDescent="0.25">
      <c r="A2363" s="4" t="s">
        <v>1479</v>
      </c>
      <c r="B2363" s="4" t="s">
        <v>1485</v>
      </c>
      <c r="C2363" s="5">
        <v>45015</v>
      </c>
      <c r="D2363" s="6">
        <v>8813.4699999999993</v>
      </c>
    </row>
    <row r="2364" spans="1:4" ht="15.95" customHeight="1" x14ac:dyDescent="0.25">
      <c r="A2364" s="4" t="s">
        <v>1479</v>
      </c>
      <c r="B2364" s="4" t="s">
        <v>65</v>
      </c>
      <c r="C2364" s="5">
        <v>45017</v>
      </c>
      <c r="D2364" s="6">
        <v>9277.76</v>
      </c>
    </row>
    <row r="2365" spans="1:4" ht="15.95" customHeight="1" x14ac:dyDescent="0.25">
      <c r="A2365" s="4" t="s">
        <v>1479</v>
      </c>
      <c r="B2365" s="4" t="s">
        <v>1486</v>
      </c>
      <c r="C2365" s="5">
        <v>45019</v>
      </c>
      <c r="D2365" s="6">
        <v>8893.3700000000008</v>
      </c>
    </row>
    <row r="2366" spans="1:4" ht="15.95" customHeight="1" x14ac:dyDescent="0.25">
      <c r="A2366" s="4" t="s">
        <v>1479</v>
      </c>
      <c r="B2366" s="4" t="s">
        <v>67</v>
      </c>
      <c r="C2366" s="5">
        <v>45021</v>
      </c>
      <c r="D2366" s="6">
        <v>7931.78</v>
      </c>
    </row>
    <row r="2367" spans="1:4" ht="15.95" customHeight="1" x14ac:dyDescent="0.25">
      <c r="A2367" s="4" t="s">
        <v>1479</v>
      </c>
      <c r="B2367" s="4" t="s">
        <v>1451</v>
      </c>
      <c r="C2367" s="5">
        <v>45023</v>
      </c>
      <c r="D2367" s="6">
        <v>8840.33</v>
      </c>
    </row>
    <row r="2368" spans="1:4" ht="15.95" customHeight="1" x14ac:dyDescent="0.25">
      <c r="A2368" s="4" t="s">
        <v>1479</v>
      </c>
      <c r="B2368" s="4" t="s">
        <v>1487</v>
      </c>
      <c r="C2368" s="5">
        <v>45025</v>
      </c>
      <c r="D2368" s="6">
        <v>8251.7800000000007</v>
      </c>
    </row>
    <row r="2369" spans="1:4" ht="15.95" customHeight="1" x14ac:dyDescent="0.25">
      <c r="A2369" s="4" t="s">
        <v>1479</v>
      </c>
      <c r="B2369" s="4" t="s">
        <v>1488</v>
      </c>
      <c r="C2369" s="5">
        <v>45027</v>
      </c>
      <c r="D2369" s="6">
        <v>8893.4500000000007</v>
      </c>
    </row>
    <row r="2370" spans="1:4" ht="15.95" customHeight="1" x14ac:dyDescent="0.25">
      <c r="A2370" s="4" t="s">
        <v>1479</v>
      </c>
      <c r="B2370" s="4" t="s">
        <v>1489</v>
      </c>
      <c r="C2370" s="5">
        <v>45029</v>
      </c>
      <c r="D2370" s="6">
        <v>10379.780000000001</v>
      </c>
    </row>
    <row r="2371" spans="1:4" ht="15.95" customHeight="1" x14ac:dyDescent="0.25">
      <c r="A2371" s="4" t="s">
        <v>1479</v>
      </c>
      <c r="B2371" s="4" t="s">
        <v>1490</v>
      </c>
      <c r="C2371" s="5">
        <v>45031</v>
      </c>
      <c r="D2371" s="6">
        <v>9430.56</v>
      </c>
    </row>
    <row r="2372" spans="1:4" ht="15.95" customHeight="1" x14ac:dyDescent="0.25">
      <c r="A2372" s="4" t="s">
        <v>1479</v>
      </c>
      <c r="B2372" s="4" t="s">
        <v>1491</v>
      </c>
      <c r="C2372" s="5">
        <v>45033</v>
      </c>
      <c r="D2372" s="6">
        <v>8989.09</v>
      </c>
    </row>
    <row r="2373" spans="1:4" ht="15.95" customHeight="1" x14ac:dyDescent="0.25">
      <c r="A2373" s="4" t="s">
        <v>1479</v>
      </c>
      <c r="B2373" s="4" t="s">
        <v>860</v>
      </c>
      <c r="C2373" s="5">
        <v>45035</v>
      </c>
      <c r="D2373" s="6">
        <v>8432.25</v>
      </c>
    </row>
    <row r="2374" spans="1:4" ht="15.95" customHeight="1" x14ac:dyDescent="0.25">
      <c r="A2374" s="4" t="s">
        <v>1479</v>
      </c>
      <c r="B2374" s="4" t="s">
        <v>1492</v>
      </c>
      <c r="C2374" s="5">
        <v>45037</v>
      </c>
      <c r="D2374" s="6">
        <v>8316.89</v>
      </c>
    </row>
    <row r="2375" spans="1:4" ht="15.95" customHeight="1" x14ac:dyDescent="0.25">
      <c r="A2375" s="4" t="s">
        <v>1479</v>
      </c>
      <c r="B2375" s="4" t="s">
        <v>313</v>
      </c>
      <c r="C2375" s="5">
        <v>45039</v>
      </c>
      <c r="D2375" s="6">
        <v>8987.34</v>
      </c>
    </row>
    <row r="2376" spans="1:4" ht="15.95" customHeight="1" x14ac:dyDescent="0.25">
      <c r="A2376" s="4" t="s">
        <v>1479</v>
      </c>
      <c r="B2376" s="4" t="s">
        <v>1493</v>
      </c>
      <c r="C2376" s="5">
        <v>45041</v>
      </c>
      <c r="D2376" s="6">
        <v>9147.4</v>
      </c>
    </row>
    <row r="2377" spans="1:4" ht="15.95" customHeight="1" x14ac:dyDescent="0.25">
      <c r="A2377" s="4" t="s">
        <v>1479</v>
      </c>
      <c r="B2377" s="4" t="s">
        <v>1494</v>
      </c>
      <c r="C2377" s="5">
        <v>45043</v>
      </c>
      <c r="D2377" s="6">
        <v>8730.85</v>
      </c>
    </row>
    <row r="2378" spans="1:4" ht="15.95" customHeight="1" x14ac:dyDescent="0.25">
      <c r="A2378" s="4" t="s">
        <v>1479</v>
      </c>
      <c r="B2378" s="4" t="s">
        <v>1495</v>
      </c>
      <c r="C2378" s="5">
        <v>45045</v>
      </c>
      <c r="D2378" s="6">
        <v>8450.58</v>
      </c>
    </row>
    <row r="2379" spans="1:4" ht="15.95" customHeight="1" x14ac:dyDescent="0.25">
      <c r="A2379" s="4" t="s">
        <v>1479</v>
      </c>
      <c r="B2379" s="4" t="s">
        <v>689</v>
      </c>
      <c r="C2379" s="5">
        <v>45047</v>
      </c>
      <c r="D2379" s="6">
        <v>9116.36</v>
      </c>
    </row>
    <row r="2380" spans="1:4" ht="15.95" customHeight="1" x14ac:dyDescent="0.25">
      <c r="A2380" s="4" t="s">
        <v>1479</v>
      </c>
      <c r="B2380" s="4" t="s">
        <v>1496</v>
      </c>
      <c r="C2380" s="5">
        <v>45049</v>
      </c>
      <c r="D2380" s="6">
        <v>9324.8700000000008</v>
      </c>
    </row>
    <row r="2381" spans="1:4" ht="15.95" customHeight="1" x14ac:dyDescent="0.25">
      <c r="A2381" s="4" t="s">
        <v>1479</v>
      </c>
      <c r="B2381" s="4" t="s">
        <v>1497</v>
      </c>
      <c r="C2381" s="5">
        <v>45051</v>
      </c>
      <c r="D2381" s="6">
        <v>8011.68</v>
      </c>
    </row>
    <row r="2382" spans="1:4" ht="15.95" customHeight="1" x14ac:dyDescent="0.25">
      <c r="A2382" s="4" t="s">
        <v>1479</v>
      </c>
      <c r="B2382" s="4" t="s">
        <v>435</v>
      </c>
      <c r="C2382" s="5">
        <v>45053</v>
      </c>
      <c r="D2382" s="6">
        <v>9403.85</v>
      </c>
    </row>
    <row r="2383" spans="1:4" ht="15.95" customHeight="1" x14ac:dyDescent="0.25">
      <c r="A2383" s="4" t="s">
        <v>1479</v>
      </c>
      <c r="B2383" s="4" t="s">
        <v>1498</v>
      </c>
      <c r="C2383" s="5">
        <v>45055</v>
      </c>
      <c r="D2383" s="6">
        <v>8682.35</v>
      </c>
    </row>
    <row r="2384" spans="1:4" ht="15.95" customHeight="1" x14ac:dyDescent="0.25">
      <c r="A2384" s="4" t="s">
        <v>1479</v>
      </c>
      <c r="B2384" s="4" t="s">
        <v>1245</v>
      </c>
      <c r="C2384" s="5">
        <v>45057</v>
      </c>
      <c r="D2384" s="6">
        <v>9167.48</v>
      </c>
    </row>
    <row r="2385" spans="1:4" ht="15.95" customHeight="1" x14ac:dyDescent="0.25">
      <c r="A2385" s="4" t="s">
        <v>1479</v>
      </c>
      <c r="B2385" s="4" t="s">
        <v>440</v>
      </c>
      <c r="C2385" s="5">
        <v>45059</v>
      </c>
      <c r="D2385" s="6">
        <v>9147.1299999999992</v>
      </c>
    </row>
    <row r="2386" spans="1:4" ht="15.95" customHeight="1" x14ac:dyDescent="0.25">
      <c r="A2386" s="4" t="s">
        <v>1479</v>
      </c>
      <c r="B2386" s="4" t="s">
        <v>98</v>
      </c>
      <c r="C2386" s="5">
        <v>45061</v>
      </c>
      <c r="D2386" s="6">
        <v>9649.1</v>
      </c>
    </row>
    <row r="2387" spans="1:4" ht="15.95" customHeight="1" x14ac:dyDescent="0.25">
      <c r="A2387" s="4" t="s">
        <v>1479</v>
      </c>
      <c r="B2387" s="4" t="s">
        <v>1499</v>
      </c>
      <c r="C2387" s="5">
        <v>45063</v>
      </c>
      <c r="D2387" s="6">
        <v>8095.8</v>
      </c>
    </row>
    <row r="2388" spans="1:4" ht="15.95" customHeight="1" x14ac:dyDescent="0.25">
      <c r="A2388" s="4" t="s">
        <v>1479</v>
      </c>
      <c r="B2388" s="4" t="s">
        <v>104</v>
      </c>
      <c r="C2388" s="5">
        <v>45067</v>
      </c>
      <c r="D2388" s="6">
        <v>8989.43</v>
      </c>
    </row>
    <row r="2389" spans="1:4" ht="15.95" customHeight="1" x14ac:dyDescent="0.25">
      <c r="A2389" s="4" t="s">
        <v>1479</v>
      </c>
      <c r="B2389" s="4" t="s">
        <v>1500</v>
      </c>
      <c r="C2389" s="5">
        <v>45069</v>
      </c>
      <c r="D2389" s="6">
        <v>8918.25</v>
      </c>
    </row>
    <row r="2390" spans="1:4" ht="15.95" customHeight="1" x14ac:dyDescent="0.25">
      <c r="A2390" s="4" t="s">
        <v>1479</v>
      </c>
      <c r="B2390" s="4" t="s">
        <v>1501</v>
      </c>
      <c r="C2390" s="5">
        <v>45065</v>
      </c>
      <c r="D2390" s="6">
        <v>7898.66</v>
      </c>
    </row>
    <row r="2391" spans="1:4" ht="15.95" customHeight="1" x14ac:dyDescent="0.25">
      <c r="A2391" s="4" t="s">
        <v>1479</v>
      </c>
      <c r="B2391" s="4" t="s">
        <v>1502</v>
      </c>
      <c r="C2391" s="5">
        <v>45071</v>
      </c>
      <c r="D2391" s="6">
        <v>8116.5</v>
      </c>
    </row>
    <row r="2392" spans="1:4" ht="15.95" customHeight="1" x14ac:dyDescent="0.25">
      <c r="A2392" s="4" t="s">
        <v>1479</v>
      </c>
      <c r="B2392" s="4" t="s">
        <v>449</v>
      </c>
      <c r="C2392" s="5">
        <v>45073</v>
      </c>
      <c r="D2392" s="6">
        <v>7959.18</v>
      </c>
    </row>
    <row r="2393" spans="1:4" ht="15.95" customHeight="1" x14ac:dyDescent="0.25">
      <c r="A2393" s="4" t="s">
        <v>1479</v>
      </c>
      <c r="B2393" s="4" t="s">
        <v>1503</v>
      </c>
      <c r="C2393" s="5">
        <v>45075</v>
      </c>
      <c r="D2393" s="6">
        <v>9099.91</v>
      </c>
    </row>
    <row r="2394" spans="1:4" ht="15.95" customHeight="1" x14ac:dyDescent="0.25">
      <c r="A2394" s="4" t="s">
        <v>1479</v>
      </c>
      <c r="B2394" s="4" t="s">
        <v>111</v>
      </c>
      <c r="C2394" s="5">
        <v>45077</v>
      </c>
      <c r="D2394" s="6">
        <v>8548.51</v>
      </c>
    </row>
    <row r="2395" spans="1:4" ht="15.95" customHeight="1" x14ac:dyDescent="0.25">
      <c r="A2395" s="4" t="s">
        <v>1479</v>
      </c>
      <c r="B2395" s="4" t="s">
        <v>615</v>
      </c>
      <c r="C2395" s="5">
        <v>45079</v>
      </c>
      <c r="D2395" s="6">
        <v>8608.2000000000007</v>
      </c>
    </row>
    <row r="2396" spans="1:4" ht="15.95" customHeight="1" x14ac:dyDescent="0.25">
      <c r="A2396" s="4" t="s">
        <v>1479</v>
      </c>
      <c r="B2396" s="4" t="s">
        <v>1504</v>
      </c>
      <c r="C2396" s="5">
        <v>45081</v>
      </c>
      <c r="D2396" s="6">
        <v>8785.89</v>
      </c>
    </row>
    <row r="2397" spans="1:4" ht="15.95" customHeight="1" x14ac:dyDescent="0.25">
      <c r="A2397" s="4" t="s">
        <v>1479</v>
      </c>
      <c r="B2397" s="4" t="s">
        <v>1505</v>
      </c>
      <c r="C2397" s="5">
        <v>45083</v>
      </c>
      <c r="D2397" s="6">
        <v>8524.33</v>
      </c>
    </row>
    <row r="2398" spans="1:4" ht="15.95" customHeight="1" x14ac:dyDescent="0.25">
      <c r="A2398" s="4" t="s">
        <v>1479</v>
      </c>
      <c r="B2398" s="4" t="s">
        <v>117</v>
      </c>
      <c r="C2398" s="5">
        <v>45085</v>
      </c>
      <c r="D2398" s="6">
        <v>9485.36</v>
      </c>
    </row>
    <row r="2399" spans="1:4" ht="15.95" customHeight="1" x14ac:dyDescent="0.25">
      <c r="A2399" s="4" t="s">
        <v>1479</v>
      </c>
      <c r="B2399" s="4" t="s">
        <v>178</v>
      </c>
      <c r="C2399" s="5">
        <v>45087</v>
      </c>
      <c r="D2399" s="6">
        <v>9226.1299999999992</v>
      </c>
    </row>
    <row r="2400" spans="1:4" ht="15.95" customHeight="1" x14ac:dyDescent="0.25">
      <c r="A2400" s="4" t="s">
        <v>1479</v>
      </c>
      <c r="B2400" s="4" t="s">
        <v>1506</v>
      </c>
      <c r="C2400" s="5">
        <v>45089</v>
      </c>
      <c r="D2400" s="6">
        <v>9335.9599999999991</v>
      </c>
    </row>
    <row r="2401" spans="1:4" ht="15.95" customHeight="1" x14ac:dyDescent="0.25">
      <c r="A2401" s="4" t="s">
        <v>1479</v>
      </c>
      <c r="B2401" s="4" t="s">
        <v>878</v>
      </c>
      <c r="C2401" s="5">
        <v>45091</v>
      </c>
      <c r="D2401" s="6">
        <v>8180.92</v>
      </c>
    </row>
    <row r="2402" spans="1:4" ht="15.95" customHeight="1" x14ac:dyDescent="0.25">
      <c r="A2402" s="4" t="s">
        <v>1507</v>
      </c>
      <c r="B2402" s="4" t="s">
        <v>31</v>
      </c>
      <c r="C2402" s="5" t="s">
        <v>29</v>
      </c>
      <c r="D2402" s="6">
        <v>7858.84</v>
      </c>
    </row>
    <row r="2403" spans="1:4" ht="15.95" customHeight="1" x14ac:dyDescent="0.25">
      <c r="A2403" s="4" t="s">
        <v>1507</v>
      </c>
      <c r="B2403" s="4" t="s">
        <v>1508</v>
      </c>
      <c r="C2403" s="5">
        <v>46003</v>
      </c>
      <c r="D2403" s="6">
        <v>7458.34</v>
      </c>
    </row>
    <row r="2404" spans="1:4" ht="15.95" customHeight="1" x14ac:dyDescent="0.25">
      <c r="A2404" s="4" t="s">
        <v>1507</v>
      </c>
      <c r="B2404" s="4" t="s">
        <v>1509</v>
      </c>
      <c r="C2404" s="5">
        <v>46005</v>
      </c>
      <c r="D2404" s="6">
        <v>7055.6</v>
      </c>
    </row>
    <row r="2405" spans="1:4" ht="15.95" customHeight="1" x14ac:dyDescent="0.25">
      <c r="A2405" s="4" t="s">
        <v>1507</v>
      </c>
      <c r="B2405" s="4" t="s">
        <v>1510</v>
      </c>
      <c r="C2405" s="5">
        <v>46007</v>
      </c>
      <c r="D2405" s="6">
        <v>11349.07</v>
      </c>
    </row>
    <row r="2406" spans="1:4" ht="15.95" customHeight="1" x14ac:dyDescent="0.25">
      <c r="A2406" s="4" t="s">
        <v>1507</v>
      </c>
      <c r="B2406" s="4" t="s">
        <v>1511</v>
      </c>
      <c r="C2406" s="5">
        <v>46009</v>
      </c>
      <c r="D2406" s="6">
        <v>8625.58</v>
      </c>
    </row>
    <row r="2407" spans="1:4" ht="15.95" customHeight="1" x14ac:dyDescent="0.25">
      <c r="A2407" s="4" t="s">
        <v>1507</v>
      </c>
      <c r="B2407" s="4" t="s">
        <v>1512</v>
      </c>
      <c r="C2407" s="5">
        <v>46011</v>
      </c>
      <c r="D2407" s="6">
        <v>6995.88</v>
      </c>
    </row>
    <row r="2408" spans="1:4" ht="15.95" customHeight="1" x14ac:dyDescent="0.25">
      <c r="A2408" s="4" t="s">
        <v>1507</v>
      </c>
      <c r="B2408" s="4" t="s">
        <v>581</v>
      </c>
      <c r="C2408" s="5">
        <v>46013</v>
      </c>
      <c r="D2408" s="6">
        <v>8766.42</v>
      </c>
    </row>
    <row r="2409" spans="1:4" ht="15.95" customHeight="1" x14ac:dyDescent="0.25">
      <c r="A2409" s="4" t="s">
        <v>1507</v>
      </c>
      <c r="B2409" s="4" t="s">
        <v>1513</v>
      </c>
      <c r="C2409" s="5">
        <v>46015</v>
      </c>
      <c r="D2409" s="6">
        <v>7970.15</v>
      </c>
    </row>
    <row r="2410" spans="1:4" ht="15.95" customHeight="1" x14ac:dyDescent="0.25">
      <c r="A2410" s="4" t="s">
        <v>1507</v>
      </c>
      <c r="B2410" s="4" t="s">
        <v>1224</v>
      </c>
      <c r="C2410" s="5">
        <v>46017</v>
      </c>
      <c r="D2410" s="6">
        <v>14889.62</v>
      </c>
    </row>
    <row r="2411" spans="1:4" ht="15.95" customHeight="1" x14ac:dyDescent="0.25">
      <c r="A2411" s="4" t="s">
        <v>1507</v>
      </c>
      <c r="B2411" s="4" t="s">
        <v>203</v>
      </c>
      <c r="C2411" s="5">
        <v>46019</v>
      </c>
      <c r="D2411" s="6">
        <v>5802.03</v>
      </c>
    </row>
    <row r="2412" spans="1:4" ht="15.95" customHeight="1" x14ac:dyDescent="0.25">
      <c r="A2412" s="4" t="s">
        <v>1507</v>
      </c>
      <c r="B2412" s="4" t="s">
        <v>749</v>
      </c>
      <c r="C2412" s="5">
        <v>46021</v>
      </c>
      <c r="D2412" s="6">
        <v>7738.13</v>
      </c>
    </row>
    <row r="2413" spans="1:4" ht="15.95" customHeight="1" x14ac:dyDescent="0.25">
      <c r="A2413" s="4" t="s">
        <v>1507</v>
      </c>
      <c r="B2413" s="4" t="s">
        <v>1514</v>
      </c>
      <c r="C2413" s="5">
        <v>46023</v>
      </c>
      <c r="D2413" s="6">
        <v>9812.66</v>
      </c>
    </row>
    <row r="2414" spans="1:4" ht="15.95" customHeight="1" x14ac:dyDescent="0.25">
      <c r="A2414" s="4" t="s">
        <v>1507</v>
      </c>
      <c r="B2414" s="4" t="s">
        <v>134</v>
      </c>
      <c r="C2414" s="5">
        <v>46025</v>
      </c>
      <c r="D2414" s="6">
        <v>7216.8</v>
      </c>
    </row>
    <row r="2415" spans="1:4" ht="15.95" customHeight="1" x14ac:dyDescent="0.25">
      <c r="A2415" s="4" t="s">
        <v>1507</v>
      </c>
      <c r="B2415" s="4" t="s">
        <v>71</v>
      </c>
      <c r="C2415" s="5">
        <v>46027</v>
      </c>
      <c r="D2415" s="6">
        <v>8124.36</v>
      </c>
    </row>
    <row r="2416" spans="1:4" ht="15.95" customHeight="1" x14ac:dyDescent="0.25">
      <c r="A2416" s="4" t="s">
        <v>1507</v>
      </c>
      <c r="B2416" s="4" t="s">
        <v>1515</v>
      </c>
      <c r="C2416" s="5">
        <v>46029</v>
      </c>
      <c r="D2416" s="6">
        <v>7985.06</v>
      </c>
    </row>
    <row r="2417" spans="1:4" ht="15.95" customHeight="1" x14ac:dyDescent="0.25">
      <c r="A2417" s="4" t="s">
        <v>1507</v>
      </c>
      <c r="B2417" s="4" t="s">
        <v>1516</v>
      </c>
      <c r="C2417" s="5">
        <v>46031</v>
      </c>
      <c r="D2417" s="6">
        <v>8418.2199999999993</v>
      </c>
    </row>
    <row r="2418" spans="1:4" ht="15.95" customHeight="1" x14ac:dyDescent="0.25">
      <c r="A2418" s="4" t="s">
        <v>1507</v>
      </c>
      <c r="B2418" s="4" t="s">
        <v>271</v>
      </c>
      <c r="C2418" s="5">
        <v>46033</v>
      </c>
      <c r="D2418" s="6">
        <v>6889.07</v>
      </c>
    </row>
    <row r="2419" spans="1:4" ht="15.95" customHeight="1" x14ac:dyDescent="0.25">
      <c r="A2419" s="4" t="s">
        <v>1507</v>
      </c>
      <c r="B2419" s="4" t="s">
        <v>1517</v>
      </c>
      <c r="C2419" s="5">
        <v>46035</v>
      </c>
      <c r="D2419" s="6">
        <v>7874.57</v>
      </c>
    </row>
    <row r="2420" spans="1:4" ht="15.95" customHeight="1" x14ac:dyDescent="0.25">
      <c r="A2420" s="4" t="s">
        <v>1507</v>
      </c>
      <c r="B2420" s="4" t="s">
        <v>1518</v>
      </c>
      <c r="C2420" s="5">
        <v>46037</v>
      </c>
      <c r="D2420" s="6">
        <v>8588.6</v>
      </c>
    </row>
    <row r="2421" spans="1:4" ht="15.95" customHeight="1" x14ac:dyDescent="0.25">
      <c r="A2421" s="4" t="s">
        <v>1507</v>
      </c>
      <c r="B2421" s="4" t="s">
        <v>1230</v>
      </c>
      <c r="C2421" s="5">
        <v>46039</v>
      </c>
      <c r="D2421" s="6">
        <v>8499.08</v>
      </c>
    </row>
    <row r="2422" spans="1:4" ht="15.95" customHeight="1" x14ac:dyDescent="0.25">
      <c r="A2422" s="4" t="s">
        <v>1507</v>
      </c>
      <c r="B2422" s="4" t="s">
        <v>1394</v>
      </c>
      <c r="C2422" s="5">
        <v>46041</v>
      </c>
      <c r="D2422" s="6">
        <v>10457.35</v>
      </c>
    </row>
    <row r="2423" spans="1:4" ht="15.95" customHeight="1" x14ac:dyDescent="0.25">
      <c r="A2423" s="4" t="s">
        <v>1507</v>
      </c>
      <c r="B2423" s="4" t="s">
        <v>275</v>
      </c>
      <c r="C2423" s="5">
        <v>46043</v>
      </c>
      <c r="D2423" s="6">
        <v>8719.34</v>
      </c>
    </row>
    <row r="2424" spans="1:4" ht="15.95" customHeight="1" x14ac:dyDescent="0.25">
      <c r="A2424" s="4" t="s">
        <v>1507</v>
      </c>
      <c r="B2424" s="4" t="s">
        <v>1519</v>
      </c>
      <c r="C2424" s="5">
        <v>46045</v>
      </c>
      <c r="D2424" s="6">
        <v>7785.07</v>
      </c>
    </row>
    <row r="2425" spans="1:4" ht="15.95" customHeight="1" x14ac:dyDescent="0.25">
      <c r="A2425" s="4" t="s">
        <v>1507</v>
      </c>
      <c r="B2425" s="4" t="s">
        <v>1520</v>
      </c>
      <c r="C2425" s="5">
        <v>46047</v>
      </c>
      <c r="D2425" s="6">
        <v>7811.96</v>
      </c>
    </row>
    <row r="2426" spans="1:4" ht="15.95" customHeight="1" x14ac:dyDescent="0.25">
      <c r="A2426" s="4" t="s">
        <v>1507</v>
      </c>
      <c r="B2426" s="4" t="s">
        <v>1521</v>
      </c>
      <c r="C2426" s="5">
        <v>46049</v>
      </c>
      <c r="D2426" s="6">
        <v>13611.39</v>
      </c>
    </row>
    <row r="2427" spans="1:4" ht="15.95" customHeight="1" x14ac:dyDescent="0.25">
      <c r="A2427" s="4" t="s">
        <v>1507</v>
      </c>
      <c r="B2427" s="4" t="s">
        <v>147</v>
      </c>
      <c r="C2427" s="5">
        <v>46051</v>
      </c>
      <c r="D2427" s="6">
        <v>7572.58</v>
      </c>
    </row>
    <row r="2428" spans="1:4" ht="15.95" customHeight="1" x14ac:dyDescent="0.25">
      <c r="A2428" s="4" t="s">
        <v>1507</v>
      </c>
      <c r="B2428" s="4" t="s">
        <v>1522</v>
      </c>
      <c r="C2428" s="5">
        <v>46053</v>
      </c>
      <c r="D2428" s="6">
        <v>8948.42</v>
      </c>
    </row>
    <row r="2429" spans="1:4" ht="15.95" customHeight="1" x14ac:dyDescent="0.25">
      <c r="A2429" s="4" t="s">
        <v>1507</v>
      </c>
      <c r="B2429" s="4" t="s">
        <v>1523</v>
      </c>
      <c r="C2429" s="5">
        <v>46055</v>
      </c>
      <c r="D2429" s="6">
        <v>7006.64</v>
      </c>
    </row>
    <row r="2430" spans="1:4" ht="15.95" customHeight="1" x14ac:dyDescent="0.25">
      <c r="A2430" s="4" t="s">
        <v>1507</v>
      </c>
      <c r="B2430" s="4" t="s">
        <v>1524</v>
      </c>
      <c r="C2430" s="5">
        <v>46057</v>
      </c>
      <c r="D2430" s="6">
        <v>6659.95</v>
      </c>
    </row>
    <row r="2431" spans="1:4" ht="15.95" customHeight="1" x14ac:dyDescent="0.25">
      <c r="A2431" s="4" t="s">
        <v>1507</v>
      </c>
      <c r="B2431" s="4" t="s">
        <v>1525</v>
      </c>
      <c r="C2431" s="5">
        <v>46059</v>
      </c>
      <c r="D2431" s="6">
        <v>7892.81</v>
      </c>
    </row>
    <row r="2432" spans="1:4" ht="15.95" customHeight="1" x14ac:dyDescent="0.25">
      <c r="A2432" s="4" t="s">
        <v>1507</v>
      </c>
      <c r="B2432" s="4" t="s">
        <v>1526</v>
      </c>
      <c r="C2432" s="5">
        <v>46061</v>
      </c>
      <c r="D2432" s="6">
        <v>6236.83</v>
      </c>
    </row>
    <row r="2433" spans="1:4" ht="15.95" customHeight="1" x14ac:dyDescent="0.25">
      <c r="A2433" s="4" t="s">
        <v>1507</v>
      </c>
      <c r="B2433" s="4" t="s">
        <v>1289</v>
      </c>
      <c r="C2433" s="5">
        <v>46063</v>
      </c>
      <c r="D2433" s="6">
        <v>8249.51</v>
      </c>
    </row>
    <row r="2434" spans="1:4" ht="15.95" customHeight="1" x14ac:dyDescent="0.25">
      <c r="A2434" s="4" t="s">
        <v>1507</v>
      </c>
      <c r="B2434" s="4" t="s">
        <v>1398</v>
      </c>
      <c r="C2434" s="5">
        <v>46065</v>
      </c>
      <c r="D2434" s="6">
        <v>6927.03</v>
      </c>
    </row>
    <row r="2435" spans="1:4" ht="15.95" customHeight="1" x14ac:dyDescent="0.25">
      <c r="A2435" s="4" t="s">
        <v>1507</v>
      </c>
      <c r="B2435" s="4" t="s">
        <v>1527</v>
      </c>
      <c r="C2435" s="5">
        <v>46067</v>
      </c>
      <c r="D2435" s="6">
        <v>7442.02</v>
      </c>
    </row>
    <row r="2436" spans="1:4" ht="15.95" customHeight="1" x14ac:dyDescent="0.25">
      <c r="A2436" s="4" t="s">
        <v>1507</v>
      </c>
      <c r="B2436" s="4" t="s">
        <v>1151</v>
      </c>
      <c r="C2436" s="5">
        <v>46069</v>
      </c>
      <c r="D2436" s="6">
        <v>6181.43</v>
      </c>
    </row>
    <row r="2437" spans="1:4" ht="15.95" customHeight="1" x14ac:dyDescent="0.25">
      <c r="A2437" s="4" t="s">
        <v>1507</v>
      </c>
      <c r="B2437" s="4" t="s">
        <v>93</v>
      </c>
      <c r="C2437" s="5">
        <v>46071</v>
      </c>
      <c r="D2437" s="6">
        <v>8554.17</v>
      </c>
    </row>
    <row r="2438" spans="1:4" ht="15.95" customHeight="1" x14ac:dyDescent="0.25">
      <c r="A2438" s="4" t="s">
        <v>1507</v>
      </c>
      <c r="B2438" s="4" t="s">
        <v>1528</v>
      </c>
      <c r="C2438" s="5">
        <v>46073</v>
      </c>
      <c r="D2438" s="6">
        <v>10078.719999999999</v>
      </c>
    </row>
    <row r="2439" spans="1:4" ht="15.95" customHeight="1" x14ac:dyDescent="0.25">
      <c r="A2439" s="4" t="s">
        <v>1507</v>
      </c>
      <c r="B2439" s="4" t="s">
        <v>438</v>
      </c>
      <c r="C2439" s="5">
        <v>46075</v>
      </c>
      <c r="D2439" s="6">
        <v>6060.58</v>
      </c>
    </row>
    <row r="2440" spans="1:4" ht="15.95" customHeight="1" x14ac:dyDescent="0.25">
      <c r="A2440" s="4" t="s">
        <v>1507</v>
      </c>
      <c r="B2440" s="4" t="s">
        <v>1529</v>
      </c>
      <c r="C2440" s="5">
        <v>46077</v>
      </c>
      <c r="D2440" s="6">
        <v>8105.01</v>
      </c>
    </row>
    <row r="2441" spans="1:4" ht="15.95" customHeight="1" x14ac:dyDescent="0.25">
      <c r="A2441" s="4" t="s">
        <v>1507</v>
      </c>
      <c r="B2441" s="4" t="s">
        <v>216</v>
      </c>
      <c r="C2441" s="5">
        <v>46079</v>
      </c>
      <c r="D2441" s="6">
        <v>7222.73</v>
      </c>
    </row>
    <row r="2442" spans="1:4" ht="15.95" customHeight="1" x14ac:dyDescent="0.25">
      <c r="A2442" s="4" t="s">
        <v>1507</v>
      </c>
      <c r="B2442" s="4" t="s">
        <v>97</v>
      </c>
      <c r="C2442" s="5">
        <v>46081</v>
      </c>
      <c r="D2442" s="6">
        <v>6065.34</v>
      </c>
    </row>
    <row r="2443" spans="1:4" ht="15.95" customHeight="1" x14ac:dyDescent="0.25">
      <c r="A2443" s="4" t="s">
        <v>1507</v>
      </c>
      <c r="B2443" s="4" t="s">
        <v>155</v>
      </c>
      <c r="C2443" s="5">
        <v>46083</v>
      </c>
      <c r="D2443" s="6">
        <v>8848.49</v>
      </c>
    </row>
    <row r="2444" spans="1:4" ht="15.95" customHeight="1" x14ac:dyDescent="0.25">
      <c r="A2444" s="4" t="s">
        <v>1507</v>
      </c>
      <c r="B2444" s="4" t="s">
        <v>1530</v>
      </c>
      <c r="C2444" s="5">
        <v>46085</v>
      </c>
      <c r="D2444" s="6">
        <v>7588.05</v>
      </c>
    </row>
    <row r="2445" spans="1:4" ht="15.95" customHeight="1" x14ac:dyDescent="0.25">
      <c r="A2445" s="4" t="s">
        <v>1507</v>
      </c>
      <c r="B2445" s="4" t="s">
        <v>105</v>
      </c>
      <c r="C2445" s="5">
        <v>46091</v>
      </c>
      <c r="D2445" s="6">
        <v>8168.01</v>
      </c>
    </row>
    <row r="2446" spans="1:4" ht="15.95" customHeight="1" x14ac:dyDescent="0.25">
      <c r="A2446" s="4" t="s">
        <v>1507</v>
      </c>
      <c r="B2446" s="4" t="s">
        <v>1531</v>
      </c>
      <c r="C2446" s="5">
        <v>46087</v>
      </c>
      <c r="D2446" s="6">
        <v>7943.14</v>
      </c>
    </row>
    <row r="2447" spans="1:4" ht="15.95" customHeight="1" x14ac:dyDescent="0.25">
      <c r="A2447" s="4" t="s">
        <v>1507</v>
      </c>
      <c r="B2447" s="4" t="s">
        <v>1247</v>
      </c>
      <c r="C2447" s="5">
        <v>46089</v>
      </c>
      <c r="D2447" s="6">
        <v>7441.82</v>
      </c>
    </row>
    <row r="2448" spans="1:4" ht="15.95" customHeight="1" x14ac:dyDescent="0.25">
      <c r="A2448" s="4" t="s">
        <v>1507</v>
      </c>
      <c r="B2448" s="4" t="s">
        <v>701</v>
      </c>
      <c r="C2448" s="5">
        <v>46093</v>
      </c>
      <c r="D2448" s="6">
        <v>6463.47</v>
      </c>
    </row>
    <row r="2449" spans="1:4" ht="15.95" customHeight="1" x14ac:dyDescent="0.25">
      <c r="A2449" s="4" t="s">
        <v>1507</v>
      </c>
      <c r="B2449" s="4" t="s">
        <v>1532</v>
      </c>
      <c r="C2449" s="5">
        <v>46095</v>
      </c>
      <c r="D2449" s="6">
        <v>8950.5499999999993</v>
      </c>
    </row>
    <row r="2450" spans="1:4" ht="15.95" customHeight="1" x14ac:dyDescent="0.25">
      <c r="A2450" s="4" t="s">
        <v>1507</v>
      </c>
      <c r="B2450" s="4" t="s">
        <v>1533</v>
      </c>
      <c r="C2450" s="5">
        <v>46097</v>
      </c>
      <c r="D2450" s="6">
        <v>7844.68</v>
      </c>
    </row>
    <row r="2451" spans="1:4" ht="15.95" customHeight="1" x14ac:dyDescent="0.25">
      <c r="A2451" s="4" t="s">
        <v>1507</v>
      </c>
      <c r="B2451" s="4" t="s">
        <v>1534</v>
      </c>
      <c r="C2451" s="5">
        <v>46099</v>
      </c>
      <c r="D2451" s="6">
        <v>7843.94</v>
      </c>
    </row>
    <row r="2452" spans="1:4" ht="15.95" customHeight="1" x14ac:dyDescent="0.25">
      <c r="A2452" s="4" t="s">
        <v>1507</v>
      </c>
      <c r="B2452" s="4" t="s">
        <v>1535</v>
      </c>
      <c r="C2452" s="5">
        <v>46101</v>
      </c>
      <c r="D2452" s="6">
        <v>8379.94</v>
      </c>
    </row>
    <row r="2453" spans="1:4" ht="15.95" customHeight="1" x14ac:dyDescent="0.25">
      <c r="A2453" s="4" t="s">
        <v>1507</v>
      </c>
      <c r="B2453" s="4" t="s">
        <v>981</v>
      </c>
      <c r="C2453" s="5">
        <v>46103</v>
      </c>
      <c r="D2453" s="6">
        <v>7686.78</v>
      </c>
    </row>
    <row r="2454" spans="1:4" ht="15.95" customHeight="1" x14ac:dyDescent="0.25">
      <c r="A2454" s="4" t="s">
        <v>1507</v>
      </c>
      <c r="B2454" s="4" t="s">
        <v>1253</v>
      </c>
      <c r="C2454" s="5">
        <v>46105</v>
      </c>
      <c r="D2454" s="6">
        <v>7927.19</v>
      </c>
    </row>
    <row r="2455" spans="1:4" ht="15.95" customHeight="1" x14ac:dyDescent="0.25">
      <c r="A2455" s="4" t="s">
        <v>1507</v>
      </c>
      <c r="B2455" s="4" t="s">
        <v>1469</v>
      </c>
      <c r="C2455" s="5">
        <v>46107</v>
      </c>
      <c r="D2455" s="6">
        <v>9167.31</v>
      </c>
    </row>
    <row r="2456" spans="1:4" ht="15.95" customHeight="1" x14ac:dyDescent="0.25">
      <c r="A2456" s="4" t="s">
        <v>1507</v>
      </c>
      <c r="B2456" s="4" t="s">
        <v>1536</v>
      </c>
      <c r="C2456" s="5">
        <v>46109</v>
      </c>
      <c r="D2456" s="6">
        <v>7725.59</v>
      </c>
    </row>
    <row r="2457" spans="1:4" ht="15.95" customHeight="1" x14ac:dyDescent="0.25">
      <c r="A2457" s="4" t="s">
        <v>1507</v>
      </c>
      <c r="B2457" s="4" t="s">
        <v>1537</v>
      </c>
      <c r="C2457" s="5">
        <v>46111</v>
      </c>
      <c r="D2457" s="6">
        <v>7897.27</v>
      </c>
    </row>
    <row r="2458" spans="1:4" ht="15.95" customHeight="1" x14ac:dyDescent="0.25">
      <c r="A2458" s="4" t="s">
        <v>1507</v>
      </c>
      <c r="B2458" s="4" t="s">
        <v>1037</v>
      </c>
      <c r="C2458" s="5">
        <v>46113</v>
      </c>
      <c r="D2458" s="6">
        <v>14069.71</v>
      </c>
    </row>
    <row r="2459" spans="1:4" ht="15.95" customHeight="1" x14ac:dyDescent="0.25">
      <c r="A2459" s="4" t="s">
        <v>1507</v>
      </c>
      <c r="B2459" s="4" t="s">
        <v>1538</v>
      </c>
      <c r="C2459" s="5">
        <v>46115</v>
      </c>
      <c r="D2459" s="6">
        <v>10174.82</v>
      </c>
    </row>
    <row r="2460" spans="1:4" ht="15.95" customHeight="1" x14ac:dyDescent="0.25">
      <c r="A2460" s="4" t="s">
        <v>1507</v>
      </c>
      <c r="B2460" s="4" t="s">
        <v>1539</v>
      </c>
      <c r="C2460" s="5">
        <v>46117</v>
      </c>
      <c r="D2460" s="6">
        <v>6076.27</v>
      </c>
    </row>
    <row r="2461" spans="1:4" ht="15.95" customHeight="1" x14ac:dyDescent="0.25">
      <c r="A2461" s="4" t="s">
        <v>1507</v>
      </c>
      <c r="B2461" s="4" t="s">
        <v>1540</v>
      </c>
      <c r="C2461" s="5">
        <v>46119</v>
      </c>
      <c r="D2461" s="6">
        <v>6748.49</v>
      </c>
    </row>
    <row r="2462" spans="1:4" ht="15.95" customHeight="1" x14ac:dyDescent="0.25">
      <c r="A2462" s="4" t="s">
        <v>1507</v>
      </c>
      <c r="B2462" s="4" t="s">
        <v>788</v>
      </c>
      <c r="C2462" s="5">
        <v>46121</v>
      </c>
      <c r="D2462" s="6">
        <v>14745.94</v>
      </c>
    </row>
    <row r="2463" spans="1:4" ht="15.95" customHeight="1" x14ac:dyDescent="0.25">
      <c r="A2463" s="4" t="s">
        <v>1507</v>
      </c>
      <c r="B2463" s="4" t="s">
        <v>1541</v>
      </c>
      <c r="C2463" s="5">
        <v>46123</v>
      </c>
      <c r="D2463" s="6">
        <v>8176.91</v>
      </c>
    </row>
    <row r="2464" spans="1:4" ht="15.95" customHeight="1" x14ac:dyDescent="0.25">
      <c r="A2464" s="4" t="s">
        <v>1507</v>
      </c>
      <c r="B2464" s="4" t="s">
        <v>474</v>
      </c>
      <c r="C2464" s="5">
        <v>46125</v>
      </c>
      <c r="D2464" s="6">
        <v>8206.31</v>
      </c>
    </row>
    <row r="2465" spans="1:4" ht="15.95" customHeight="1" x14ac:dyDescent="0.25">
      <c r="A2465" s="4" t="s">
        <v>1507</v>
      </c>
      <c r="B2465" s="4" t="s">
        <v>178</v>
      </c>
      <c r="C2465" s="5">
        <v>46127</v>
      </c>
      <c r="D2465" s="6">
        <v>7636.45</v>
      </c>
    </row>
    <row r="2466" spans="1:4" ht="15.95" customHeight="1" x14ac:dyDescent="0.25">
      <c r="A2466" s="4" t="s">
        <v>1507</v>
      </c>
      <c r="B2466" s="4" t="s">
        <v>1542</v>
      </c>
      <c r="C2466" s="5">
        <v>46129</v>
      </c>
      <c r="D2466" s="6">
        <v>6746.81</v>
      </c>
    </row>
    <row r="2467" spans="1:4" ht="15.95" customHeight="1" x14ac:dyDescent="0.25">
      <c r="A2467" s="4" t="s">
        <v>1507</v>
      </c>
      <c r="B2467" s="4" t="s">
        <v>1543</v>
      </c>
      <c r="C2467" s="5">
        <v>46135</v>
      </c>
      <c r="D2467" s="6">
        <v>6775.13</v>
      </c>
    </row>
    <row r="2468" spans="1:4" ht="15.95" customHeight="1" x14ac:dyDescent="0.25">
      <c r="A2468" s="4" t="s">
        <v>1507</v>
      </c>
      <c r="B2468" s="4" t="s">
        <v>1544</v>
      </c>
      <c r="C2468" s="5">
        <v>46137</v>
      </c>
      <c r="D2468" s="6">
        <v>8407.64</v>
      </c>
    </row>
    <row r="2469" spans="1:4" ht="15.95" customHeight="1" x14ac:dyDescent="0.25">
      <c r="A2469" s="4" t="s">
        <v>1545</v>
      </c>
      <c r="B2469" s="4" t="s">
        <v>31</v>
      </c>
      <c r="C2469" s="5" t="s">
        <v>29</v>
      </c>
      <c r="D2469" s="6">
        <v>8685.64</v>
      </c>
    </row>
    <row r="2470" spans="1:4" ht="15.95" customHeight="1" x14ac:dyDescent="0.25">
      <c r="A2470" s="4" t="s">
        <v>1545</v>
      </c>
      <c r="B2470" s="4" t="s">
        <v>669</v>
      </c>
      <c r="C2470" s="5">
        <v>47001</v>
      </c>
      <c r="D2470" s="6">
        <v>7977.59</v>
      </c>
    </row>
    <row r="2471" spans="1:4" ht="15.95" customHeight="1" x14ac:dyDescent="0.25">
      <c r="A2471" s="4" t="s">
        <v>1545</v>
      </c>
      <c r="B2471" s="4" t="s">
        <v>1445</v>
      </c>
      <c r="C2471" s="5">
        <v>47003</v>
      </c>
      <c r="D2471" s="6">
        <v>8830.5400000000009</v>
      </c>
    </row>
    <row r="2472" spans="1:4" ht="15.95" customHeight="1" x14ac:dyDescent="0.25">
      <c r="A2472" s="4" t="s">
        <v>1545</v>
      </c>
      <c r="B2472" s="4" t="s">
        <v>129</v>
      </c>
      <c r="C2472" s="5">
        <v>47005</v>
      </c>
      <c r="D2472" s="6">
        <v>8482.7800000000007</v>
      </c>
    </row>
    <row r="2473" spans="1:4" ht="15.95" customHeight="1" x14ac:dyDescent="0.25">
      <c r="A2473" s="4" t="s">
        <v>1545</v>
      </c>
      <c r="B2473" s="4" t="s">
        <v>1546</v>
      </c>
      <c r="C2473" s="5">
        <v>47007</v>
      </c>
      <c r="D2473" s="6">
        <v>9546.0400000000009</v>
      </c>
    </row>
    <row r="2474" spans="1:4" ht="15.95" customHeight="1" x14ac:dyDescent="0.25">
      <c r="A2474" s="4" t="s">
        <v>1545</v>
      </c>
      <c r="B2474" s="4" t="s">
        <v>62</v>
      </c>
      <c r="C2474" s="5">
        <v>47009</v>
      </c>
      <c r="D2474" s="6">
        <v>7772.99</v>
      </c>
    </row>
    <row r="2475" spans="1:4" ht="15.95" customHeight="1" x14ac:dyDescent="0.25">
      <c r="A2475" s="4" t="s">
        <v>1545</v>
      </c>
      <c r="B2475" s="4" t="s">
        <v>131</v>
      </c>
      <c r="C2475" s="5">
        <v>47011</v>
      </c>
      <c r="D2475" s="6">
        <v>8855.98</v>
      </c>
    </row>
    <row r="2476" spans="1:4" ht="15.95" customHeight="1" x14ac:dyDescent="0.25">
      <c r="A2476" s="4" t="s">
        <v>1545</v>
      </c>
      <c r="B2476" s="4" t="s">
        <v>749</v>
      </c>
      <c r="C2476" s="5">
        <v>47013</v>
      </c>
      <c r="D2476" s="6">
        <v>8690.7800000000007</v>
      </c>
    </row>
    <row r="2477" spans="1:4" ht="15.95" customHeight="1" x14ac:dyDescent="0.25">
      <c r="A2477" s="4" t="s">
        <v>1545</v>
      </c>
      <c r="B2477" s="4" t="s">
        <v>1547</v>
      </c>
      <c r="C2477" s="5">
        <v>47015</v>
      </c>
      <c r="D2477" s="6">
        <v>9326.52</v>
      </c>
    </row>
    <row r="2478" spans="1:4" ht="15.95" customHeight="1" x14ac:dyDescent="0.25">
      <c r="A2478" s="4" t="s">
        <v>1545</v>
      </c>
      <c r="B2478" s="4" t="s">
        <v>132</v>
      </c>
      <c r="C2478" s="5">
        <v>47017</v>
      </c>
      <c r="D2478" s="6">
        <v>9042.17</v>
      </c>
    </row>
    <row r="2479" spans="1:4" ht="15.95" customHeight="1" x14ac:dyDescent="0.25">
      <c r="A2479" s="4" t="s">
        <v>1545</v>
      </c>
      <c r="B2479" s="4" t="s">
        <v>751</v>
      </c>
      <c r="C2479" s="5">
        <v>47019</v>
      </c>
      <c r="D2479" s="6">
        <v>8348.58</v>
      </c>
    </row>
    <row r="2480" spans="1:4" ht="15.95" customHeight="1" x14ac:dyDescent="0.25">
      <c r="A2480" s="4" t="s">
        <v>1545</v>
      </c>
      <c r="B2480" s="4" t="s">
        <v>1548</v>
      </c>
      <c r="C2480" s="5">
        <v>47021</v>
      </c>
      <c r="D2480" s="6">
        <v>7983.81</v>
      </c>
    </row>
    <row r="2481" spans="1:4" ht="15.95" customHeight="1" x14ac:dyDescent="0.25">
      <c r="A2481" s="4" t="s">
        <v>1545</v>
      </c>
      <c r="B2481" s="4" t="s">
        <v>1451</v>
      </c>
      <c r="C2481" s="5">
        <v>47023</v>
      </c>
      <c r="D2481" s="6">
        <v>8203.4500000000007</v>
      </c>
    </row>
    <row r="2482" spans="1:4" ht="15.95" customHeight="1" x14ac:dyDescent="0.25">
      <c r="A2482" s="4" t="s">
        <v>1545</v>
      </c>
      <c r="B2482" s="4" t="s">
        <v>804</v>
      </c>
      <c r="C2482" s="5">
        <v>47025</v>
      </c>
      <c r="D2482" s="6">
        <v>8412.15</v>
      </c>
    </row>
    <row r="2483" spans="1:4" ht="15.95" customHeight="1" x14ac:dyDescent="0.25">
      <c r="A2483" s="4" t="s">
        <v>1545</v>
      </c>
      <c r="B2483" s="4" t="s">
        <v>71</v>
      </c>
      <c r="C2483" s="5">
        <v>47027</v>
      </c>
      <c r="D2483" s="6">
        <v>8343.2000000000007</v>
      </c>
    </row>
    <row r="2484" spans="1:4" ht="15.95" customHeight="1" x14ac:dyDescent="0.25">
      <c r="A2484" s="4" t="s">
        <v>1545</v>
      </c>
      <c r="B2484" s="4" t="s">
        <v>1549</v>
      </c>
      <c r="C2484" s="5">
        <v>47029</v>
      </c>
      <c r="D2484" s="6">
        <v>7591.87</v>
      </c>
    </row>
    <row r="2485" spans="1:4" ht="15.95" customHeight="1" x14ac:dyDescent="0.25">
      <c r="A2485" s="4" t="s">
        <v>1545</v>
      </c>
      <c r="B2485" s="4" t="s">
        <v>73</v>
      </c>
      <c r="C2485" s="5">
        <v>47031</v>
      </c>
      <c r="D2485" s="6">
        <v>9760.7000000000007</v>
      </c>
    </row>
    <row r="2486" spans="1:4" ht="15.95" customHeight="1" x14ac:dyDescent="0.25">
      <c r="A2486" s="4" t="s">
        <v>1545</v>
      </c>
      <c r="B2486" s="4" t="s">
        <v>1550</v>
      </c>
      <c r="C2486" s="5">
        <v>47033</v>
      </c>
      <c r="D2486" s="6">
        <v>8725.76</v>
      </c>
    </row>
    <row r="2487" spans="1:4" ht="15.95" customHeight="1" x14ac:dyDescent="0.25">
      <c r="A2487" s="4" t="s">
        <v>1545</v>
      </c>
      <c r="B2487" s="4" t="s">
        <v>586</v>
      </c>
      <c r="C2487" s="5">
        <v>47035</v>
      </c>
      <c r="D2487" s="6">
        <v>7676.53</v>
      </c>
    </row>
    <row r="2488" spans="1:4" ht="15.95" customHeight="1" x14ac:dyDescent="0.25">
      <c r="A2488" s="4" t="s">
        <v>1545</v>
      </c>
      <c r="B2488" s="4" t="s">
        <v>1137</v>
      </c>
      <c r="C2488" s="5">
        <v>47037</v>
      </c>
      <c r="D2488" s="6">
        <v>9217.56</v>
      </c>
    </row>
    <row r="2489" spans="1:4" ht="15.95" customHeight="1" x14ac:dyDescent="0.25">
      <c r="A2489" s="4" t="s">
        <v>1545</v>
      </c>
      <c r="B2489" s="4" t="s">
        <v>82</v>
      </c>
      <c r="C2489" s="5">
        <v>47041</v>
      </c>
      <c r="D2489" s="6">
        <v>8048.64</v>
      </c>
    </row>
    <row r="2490" spans="1:4" ht="15.95" customHeight="1" x14ac:dyDescent="0.25">
      <c r="A2490" s="4" t="s">
        <v>1545</v>
      </c>
      <c r="B2490" s="4" t="s">
        <v>409</v>
      </c>
      <c r="C2490" s="5">
        <v>47039</v>
      </c>
      <c r="D2490" s="6">
        <v>9682.42</v>
      </c>
    </row>
    <row r="2491" spans="1:4" ht="15.95" customHeight="1" x14ac:dyDescent="0.25">
      <c r="A2491" s="4" t="s">
        <v>1545</v>
      </c>
      <c r="B2491" s="4" t="s">
        <v>1551</v>
      </c>
      <c r="C2491" s="5">
        <v>47043</v>
      </c>
      <c r="D2491" s="6">
        <v>9845.7800000000007</v>
      </c>
    </row>
    <row r="2492" spans="1:4" ht="15.95" customHeight="1" x14ac:dyDescent="0.25">
      <c r="A2492" s="4" t="s">
        <v>1545</v>
      </c>
      <c r="B2492" s="4" t="s">
        <v>1552</v>
      </c>
      <c r="C2492" s="5">
        <v>47045</v>
      </c>
      <c r="D2492" s="6">
        <v>10064.379999999999</v>
      </c>
    </row>
    <row r="2493" spans="1:4" ht="15.95" customHeight="1" x14ac:dyDescent="0.25">
      <c r="A2493" s="4" t="s">
        <v>1545</v>
      </c>
      <c r="B2493" s="4" t="s">
        <v>86</v>
      </c>
      <c r="C2493" s="5">
        <v>47047</v>
      </c>
      <c r="D2493" s="6">
        <v>8676.82</v>
      </c>
    </row>
    <row r="2494" spans="1:4" ht="15.95" customHeight="1" x14ac:dyDescent="0.25">
      <c r="A2494" s="4" t="s">
        <v>1545</v>
      </c>
      <c r="B2494" s="4" t="s">
        <v>1553</v>
      </c>
      <c r="C2494" s="5">
        <v>47049</v>
      </c>
      <c r="D2494" s="6">
        <v>9284.9599999999991</v>
      </c>
    </row>
    <row r="2495" spans="1:4" ht="15.95" customHeight="1" x14ac:dyDescent="0.25">
      <c r="A2495" s="4" t="s">
        <v>1545</v>
      </c>
      <c r="B2495" s="4" t="s">
        <v>87</v>
      </c>
      <c r="C2495" s="5">
        <v>47051</v>
      </c>
      <c r="D2495" s="6">
        <v>9219.34</v>
      </c>
    </row>
    <row r="2496" spans="1:4" ht="15.95" customHeight="1" x14ac:dyDescent="0.25">
      <c r="A2496" s="4" t="s">
        <v>1545</v>
      </c>
      <c r="B2496" s="4" t="s">
        <v>637</v>
      </c>
      <c r="C2496" s="5">
        <v>47053</v>
      </c>
      <c r="D2496" s="6">
        <v>8728.94</v>
      </c>
    </row>
    <row r="2497" spans="1:4" ht="15.95" customHeight="1" x14ac:dyDescent="0.25">
      <c r="A2497" s="4" t="s">
        <v>1545</v>
      </c>
      <c r="B2497" s="4" t="s">
        <v>1554</v>
      </c>
      <c r="C2497" s="5">
        <v>47055</v>
      </c>
      <c r="D2497" s="6">
        <v>8504.09</v>
      </c>
    </row>
    <row r="2498" spans="1:4" ht="15.95" customHeight="1" x14ac:dyDescent="0.25">
      <c r="A2498" s="4" t="s">
        <v>1545</v>
      </c>
      <c r="B2498" s="4" t="s">
        <v>1555</v>
      </c>
      <c r="C2498" s="5">
        <v>47057</v>
      </c>
      <c r="D2498" s="6">
        <v>7035.79</v>
      </c>
    </row>
    <row r="2499" spans="1:4" ht="15.95" customHeight="1" x14ac:dyDescent="0.25">
      <c r="A2499" s="4" t="s">
        <v>1545</v>
      </c>
      <c r="B2499" s="4" t="s">
        <v>89</v>
      </c>
      <c r="C2499" s="5">
        <v>47059</v>
      </c>
      <c r="D2499" s="6">
        <v>7698.86</v>
      </c>
    </row>
    <row r="2500" spans="1:4" ht="15.95" customHeight="1" x14ac:dyDescent="0.25">
      <c r="A2500" s="4" t="s">
        <v>1545</v>
      </c>
      <c r="B2500" s="4" t="s">
        <v>511</v>
      </c>
      <c r="C2500" s="5">
        <v>47061</v>
      </c>
      <c r="D2500" s="6">
        <v>9100.3799999999992</v>
      </c>
    </row>
    <row r="2501" spans="1:4" ht="15.95" customHeight="1" x14ac:dyDescent="0.25">
      <c r="A2501" s="4" t="s">
        <v>1545</v>
      </c>
      <c r="B2501" s="4" t="s">
        <v>1556</v>
      </c>
      <c r="C2501" s="5">
        <v>47063</v>
      </c>
      <c r="D2501" s="6">
        <v>8642.2800000000007</v>
      </c>
    </row>
    <row r="2502" spans="1:4" ht="15.95" customHeight="1" x14ac:dyDescent="0.25">
      <c r="A2502" s="4" t="s">
        <v>1545</v>
      </c>
      <c r="B2502" s="4" t="s">
        <v>345</v>
      </c>
      <c r="C2502" s="5">
        <v>47065</v>
      </c>
      <c r="D2502" s="6">
        <v>8982.9599999999991</v>
      </c>
    </row>
    <row r="2503" spans="1:4" ht="15.95" customHeight="1" x14ac:dyDescent="0.25">
      <c r="A2503" s="4" t="s">
        <v>1545</v>
      </c>
      <c r="B2503" s="4" t="s">
        <v>429</v>
      </c>
      <c r="C2503" s="5">
        <v>47067</v>
      </c>
      <c r="D2503" s="6">
        <v>9124.14</v>
      </c>
    </row>
    <row r="2504" spans="1:4" ht="15.95" customHeight="1" x14ac:dyDescent="0.25">
      <c r="A2504" s="4" t="s">
        <v>1545</v>
      </c>
      <c r="B2504" s="4" t="s">
        <v>1557</v>
      </c>
      <c r="C2504" s="5">
        <v>47069</v>
      </c>
      <c r="D2504" s="6">
        <v>8533.2099999999991</v>
      </c>
    </row>
    <row r="2505" spans="1:4" ht="15.95" customHeight="1" x14ac:dyDescent="0.25">
      <c r="A2505" s="4" t="s">
        <v>1545</v>
      </c>
      <c r="B2505" s="4" t="s">
        <v>513</v>
      </c>
      <c r="C2505" s="5">
        <v>47071</v>
      </c>
      <c r="D2505" s="6">
        <v>8932.24</v>
      </c>
    </row>
    <row r="2506" spans="1:4" ht="15.95" customHeight="1" x14ac:dyDescent="0.25">
      <c r="A2506" s="4" t="s">
        <v>1545</v>
      </c>
      <c r="B2506" s="4" t="s">
        <v>1558</v>
      </c>
      <c r="C2506" s="5">
        <v>47073</v>
      </c>
      <c r="D2506" s="6">
        <v>7531.78</v>
      </c>
    </row>
    <row r="2507" spans="1:4" ht="15.95" customHeight="1" x14ac:dyDescent="0.25">
      <c r="A2507" s="4" t="s">
        <v>1545</v>
      </c>
      <c r="B2507" s="4" t="s">
        <v>1148</v>
      </c>
      <c r="C2507" s="5">
        <v>47075</v>
      </c>
      <c r="D2507" s="6">
        <v>9558.56</v>
      </c>
    </row>
    <row r="2508" spans="1:4" ht="15.95" customHeight="1" x14ac:dyDescent="0.25">
      <c r="A2508" s="4" t="s">
        <v>1545</v>
      </c>
      <c r="B2508" s="4" t="s">
        <v>593</v>
      </c>
      <c r="C2508" s="5">
        <v>47077</v>
      </c>
      <c r="D2508" s="6">
        <v>8678.7000000000007</v>
      </c>
    </row>
    <row r="2509" spans="1:4" ht="15.95" customHeight="1" x14ac:dyDescent="0.25">
      <c r="A2509" s="4" t="s">
        <v>1545</v>
      </c>
      <c r="B2509" s="4" t="s">
        <v>91</v>
      </c>
      <c r="C2509" s="5">
        <v>47079</v>
      </c>
      <c r="D2509" s="6">
        <v>7662.92</v>
      </c>
    </row>
    <row r="2510" spans="1:4" ht="15.95" customHeight="1" x14ac:dyDescent="0.25">
      <c r="A2510" s="4" t="s">
        <v>1545</v>
      </c>
      <c r="B2510" s="4" t="s">
        <v>763</v>
      </c>
      <c r="C2510" s="5">
        <v>47081</v>
      </c>
      <c r="D2510" s="6">
        <v>9132</v>
      </c>
    </row>
    <row r="2511" spans="1:4" ht="15.95" customHeight="1" x14ac:dyDescent="0.25">
      <c r="A2511" s="4" t="s">
        <v>1545</v>
      </c>
      <c r="B2511" s="4" t="s">
        <v>92</v>
      </c>
      <c r="C2511" s="5">
        <v>47083</v>
      </c>
      <c r="D2511" s="6">
        <v>9347.7199999999993</v>
      </c>
    </row>
    <row r="2512" spans="1:4" ht="15.95" customHeight="1" x14ac:dyDescent="0.25">
      <c r="A2512" s="4" t="s">
        <v>1545</v>
      </c>
      <c r="B2512" s="4" t="s">
        <v>1055</v>
      </c>
      <c r="C2512" s="5">
        <v>47085</v>
      </c>
      <c r="D2512" s="6">
        <v>10026.06</v>
      </c>
    </row>
    <row r="2513" spans="1:4" ht="15.95" customHeight="1" x14ac:dyDescent="0.25">
      <c r="A2513" s="4" t="s">
        <v>1545</v>
      </c>
      <c r="B2513" s="4" t="s">
        <v>93</v>
      </c>
      <c r="C2513" s="5">
        <v>47087</v>
      </c>
      <c r="D2513" s="6">
        <v>8673.34</v>
      </c>
    </row>
    <row r="2514" spans="1:4" ht="15.95" customHeight="1" x14ac:dyDescent="0.25">
      <c r="A2514" s="4" t="s">
        <v>1545</v>
      </c>
      <c r="B2514" s="4" t="s">
        <v>94</v>
      </c>
      <c r="C2514" s="5">
        <v>47089</v>
      </c>
      <c r="D2514" s="6">
        <v>7831.97</v>
      </c>
    </row>
    <row r="2515" spans="1:4" ht="15.95" customHeight="1" x14ac:dyDescent="0.25">
      <c r="A2515" s="4" t="s">
        <v>1545</v>
      </c>
      <c r="B2515" s="4" t="s">
        <v>153</v>
      </c>
      <c r="C2515" s="5">
        <v>47091</v>
      </c>
      <c r="D2515" s="6">
        <v>7594.74</v>
      </c>
    </row>
    <row r="2516" spans="1:4" ht="15.95" customHeight="1" x14ac:dyDescent="0.25">
      <c r="A2516" s="4" t="s">
        <v>1545</v>
      </c>
      <c r="B2516" s="4" t="s">
        <v>600</v>
      </c>
      <c r="C2516" s="5">
        <v>47093</v>
      </c>
      <c r="D2516" s="6">
        <v>7966.48</v>
      </c>
    </row>
    <row r="2517" spans="1:4" ht="15.95" customHeight="1" x14ac:dyDescent="0.25">
      <c r="A2517" s="4" t="s">
        <v>1545</v>
      </c>
      <c r="B2517" s="4" t="s">
        <v>216</v>
      </c>
      <c r="C2517" s="5">
        <v>47095</v>
      </c>
      <c r="D2517" s="6">
        <v>11113.92</v>
      </c>
    </row>
    <row r="2518" spans="1:4" ht="15.95" customHeight="1" x14ac:dyDescent="0.25">
      <c r="A2518" s="4" t="s">
        <v>1545</v>
      </c>
      <c r="B2518" s="4" t="s">
        <v>96</v>
      </c>
      <c r="C2518" s="5">
        <v>47097</v>
      </c>
      <c r="D2518" s="6">
        <v>9524.59</v>
      </c>
    </row>
    <row r="2519" spans="1:4" ht="15.95" customHeight="1" x14ac:dyDescent="0.25">
      <c r="A2519" s="4" t="s">
        <v>1545</v>
      </c>
      <c r="B2519" s="4" t="s">
        <v>97</v>
      </c>
      <c r="C2519" s="5">
        <v>47099</v>
      </c>
      <c r="D2519" s="6">
        <v>8649.82</v>
      </c>
    </row>
    <row r="2520" spans="1:4" ht="15.95" customHeight="1" x14ac:dyDescent="0.25">
      <c r="A2520" s="4" t="s">
        <v>1545</v>
      </c>
      <c r="B2520" s="4" t="s">
        <v>567</v>
      </c>
      <c r="C2520" s="5">
        <v>47101</v>
      </c>
      <c r="D2520" s="6">
        <v>8136.18</v>
      </c>
    </row>
    <row r="2521" spans="1:4" ht="15.95" customHeight="1" x14ac:dyDescent="0.25">
      <c r="A2521" s="4" t="s">
        <v>1545</v>
      </c>
      <c r="B2521" s="4" t="s">
        <v>155</v>
      </c>
      <c r="C2521" s="5">
        <v>47103</v>
      </c>
      <c r="D2521" s="6">
        <v>8237.9699999999993</v>
      </c>
    </row>
    <row r="2522" spans="1:4" ht="15.95" customHeight="1" x14ac:dyDescent="0.25">
      <c r="A2522" s="4" t="s">
        <v>1545</v>
      </c>
      <c r="B2522" s="4" t="s">
        <v>1559</v>
      </c>
      <c r="C2522" s="5">
        <v>47105</v>
      </c>
      <c r="D2522" s="6">
        <v>7365.94</v>
      </c>
    </row>
    <row r="2523" spans="1:4" ht="15.95" customHeight="1" x14ac:dyDescent="0.25">
      <c r="A2523" s="4" t="s">
        <v>1545</v>
      </c>
      <c r="B2523" s="4" t="s">
        <v>101</v>
      </c>
      <c r="C2523" s="5">
        <v>47111</v>
      </c>
      <c r="D2523" s="6">
        <v>9952.34</v>
      </c>
    </row>
    <row r="2524" spans="1:4" ht="15.95" customHeight="1" x14ac:dyDescent="0.25">
      <c r="A2524" s="4" t="s">
        <v>1545</v>
      </c>
      <c r="B2524" s="4" t="s">
        <v>102</v>
      </c>
      <c r="C2524" s="5">
        <v>47113</v>
      </c>
      <c r="D2524" s="6">
        <v>8750.32</v>
      </c>
    </row>
    <row r="2525" spans="1:4" ht="15.95" customHeight="1" x14ac:dyDescent="0.25">
      <c r="A2525" s="4" t="s">
        <v>1545</v>
      </c>
      <c r="B2525" s="4" t="s">
        <v>104</v>
      </c>
      <c r="C2525" s="5">
        <v>47115</v>
      </c>
      <c r="D2525" s="6">
        <v>9027.7999999999993</v>
      </c>
    </row>
    <row r="2526" spans="1:4" ht="15.95" customHeight="1" x14ac:dyDescent="0.25">
      <c r="A2526" s="4" t="s">
        <v>1545</v>
      </c>
      <c r="B2526" s="4" t="s">
        <v>105</v>
      </c>
      <c r="C2526" s="5">
        <v>47117</v>
      </c>
      <c r="D2526" s="6">
        <v>8531.81</v>
      </c>
    </row>
    <row r="2527" spans="1:4" ht="15.95" customHeight="1" x14ac:dyDescent="0.25">
      <c r="A2527" s="4" t="s">
        <v>1545</v>
      </c>
      <c r="B2527" s="4" t="s">
        <v>1560</v>
      </c>
      <c r="C2527" s="5">
        <v>47119</v>
      </c>
      <c r="D2527" s="6">
        <v>8385.2000000000007</v>
      </c>
    </row>
    <row r="2528" spans="1:4" ht="15.95" customHeight="1" x14ac:dyDescent="0.25">
      <c r="A2528" s="4" t="s">
        <v>1545</v>
      </c>
      <c r="B2528" s="4" t="s">
        <v>1561</v>
      </c>
      <c r="C2528" s="5">
        <v>47107</v>
      </c>
      <c r="D2528" s="6">
        <v>7915.95</v>
      </c>
    </row>
    <row r="2529" spans="1:4" ht="15.95" customHeight="1" x14ac:dyDescent="0.25">
      <c r="A2529" s="4" t="s">
        <v>1545</v>
      </c>
      <c r="B2529" s="4" t="s">
        <v>1562</v>
      </c>
      <c r="C2529" s="5">
        <v>47109</v>
      </c>
      <c r="D2529" s="6">
        <v>8511.17</v>
      </c>
    </row>
    <row r="2530" spans="1:4" ht="15.95" customHeight="1" x14ac:dyDescent="0.25">
      <c r="A2530" s="4" t="s">
        <v>1545</v>
      </c>
      <c r="B2530" s="4" t="s">
        <v>1368</v>
      </c>
      <c r="C2530" s="5">
        <v>47121</v>
      </c>
      <c r="D2530" s="6">
        <v>8298.33</v>
      </c>
    </row>
    <row r="2531" spans="1:4" ht="15.95" customHeight="1" x14ac:dyDescent="0.25">
      <c r="A2531" s="4" t="s">
        <v>1545</v>
      </c>
      <c r="B2531" s="4" t="s">
        <v>107</v>
      </c>
      <c r="C2531" s="5">
        <v>47123</v>
      </c>
      <c r="D2531" s="6">
        <v>7539.43</v>
      </c>
    </row>
    <row r="2532" spans="1:4" ht="15.95" customHeight="1" x14ac:dyDescent="0.25">
      <c r="A2532" s="4" t="s">
        <v>1545</v>
      </c>
      <c r="B2532" s="4" t="s">
        <v>108</v>
      </c>
      <c r="C2532" s="5">
        <v>47125</v>
      </c>
      <c r="D2532" s="6">
        <v>8314.61</v>
      </c>
    </row>
    <row r="2533" spans="1:4" ht="15.95" customHeight="1" x14ac:dyDescent="0.25">
      <c r="A2533" s="4" t="s">
        <v>1545</v>
      </c>
      <c r="B2533" s="4" t="s">
        <v>1157</v>
      </c>
      <c r="C2533" s="5">
        <v>47127</v>
      </c>
      <c r="D2533" s="6">
        <v>7366.13</v>
      </c>
    </row>
    <row r="2534" spans="1:4" ht="15.95" customHeight="1" x14ac:dyDescent="0.25">
      <c r="A2534" s="4" t="s">
        <v>1545</v>
      </c>
      <c r="B2534" s="4" t="s">
        <v>109</v>
      </c>
      <c r="C2534" s="5">
        <v>47129</v>
      </c>
      <c r="D2534" s="6">
        <v>8166.51</v>
      </c>
    </row>
    <row r="2535" spans="1:4" ht="15.95" customHeight="1" x14ac:dyDescent="0.25">
      <c r="A2535" s="4" t="s">
        <v>1545</v>
      </c>
      <c r="B2535" s="4" t="s">
        <v>1563</v>
      </c>
      <c r="C2535" s="5">
        <v>47131</v>
      </c>
      <c r="D2535" s="6">
        <v>8910.36</v>
      </c>
    </row>
    <row r="2536" spans="1:4" ht="15.95" customHeight="1" x14ac:dyDescent="0.25">
      <c r="A2536" s="4" t="s">
        <v>1545</v>
      </c>
      <c r="B2536" s="4" t="s">
        <v>1564</v>
      </c>
      <c r="C2536" s="5">
        <v>47133</v>
      </c>
      <c r="D2536" s="6">
        <v>8209.76</v>
      </c>
    </row>
    <row r="2537" spans="1:4" ht="15.95" customHeight="1" x14ac:dyDescent="0.25">
      <c r="A2537" s="4" t="s">
        <v>1545</v>
      </c>
      <c r="B2537" s="4" t="s">
        <v>110</v>
      </c>
      <c r="C2537" s="5">
        <v>47135</v>
      </c>
      <c r="D2537" s="6">
        <v>9487.42</v>
      </c>
    </row>
    <row r="2538" spans="1:4" ht="15.95" customHeight="1" x14ac:dyDescent="0.25">
      <c r="A2538" s="4" t="s">
        <v>1545</v>
      </c>
      <c r="B2538" s="4" t="s">
        <v>1565</v>
      </c>
      <c r="C2538" s="5">
        <v>47137</v>
      </c>
      <c r="D2538" s="6">
        <v>8293.58</v>
      </c>
    </row>
    <row r="2539" spans="1:4" ht="15.95" customHeight="1" x14ac:dyDescent="0.25">
      <c r="A2539" s="4" t="s">
        <v>1545</v>
      </c>
      <c r="B2539" s="4" t="s">
        <v>166</v>
      </c>
      <c r="C2539" s="5">
        <v>47139</v>
      </c>
      <c r="D2539" s="6">
        <v>7626.36</v>
      </c>
    </row>
    <row r="2540" spans="1:4" ht="15.95" customHeight="1" x14ac:dyDescent="0.25">
      <c r="A2540" s="4" t="s">
        <v>1545</v>
      </c>
      <c r="B2540" s="4" t="s">
        <v>366</v>
      </c>
      <c r="C2540" s="5">
        <v>47141</v>
      </c>
      <c r="D2540" s="6">
        <v>8115.95</v>
      </c>
    </row>
    <row r="2541" spans="1:4" ht="15.95" customHeight="1" x14ac:dyDescent="0.25">
      <c r="A2541" s="4" t="s">
        <v>1545</v>
      </c>
      <c r="B2541" s="4" t="s">
        <v>1566</v>
      </c>
      <c r="C2541" s="5">
        <v>47143</v>
      </c>
      <c r="D2541" s="6">
        <v>9000.8700000000008</v>
      </c>
    </row>
    <row r="2542" spans="1:4" ht="15.95" customHeight="1" x14ac:dyDescent="0.25">
      <c r="A2542" s="4" t="s">
        <v>1545</v>
      </c>
      <c r="B2542" s="4" t="s">
        <v>1567</v>
      </c>
      <c r="C2542" s="5">
        <v>47145</v>
      </c>
      <c r="D2542" s="6">
        <v>8695.98</v>
      </c>
    </row>
    <row r="2543" spans="1:4" ht="15.95" customHeight="1" x14ac:dyDescent="0.25">
      <c r="A2543" s="4" t="s">
        <v>1545</v>
      </c>
      <c r="B2543" s="4" t="s">
        <v>784</v>
      </c>
      <c r="C2543" s="5">
        <v>47147</v>
      </c>
      <c r="D2543" s="6">
        <v>9086.7900000000009</v>
      </c>
    </row>
    <row r="2544" spans="1:4" ht="15.95" customHeight="1" x14ac:dyDescent="0.25">
      <c r="A2544" s="4" t="s">
        <v>1545</v>
      </c>
      <c r="B2544" s="4" t="s">
        <v>1170</v>
      </c>
      <c r="C2544" s="5">
        <v>47149</v>
      </c>
      <c r="D2544" s="6">
        <v>8584.11</v>
      </c>
    </row>
    <row r="2545" spans="1:4" ht="15.95" customHeight="1" x14ac:dyDescent="0.25">
      <c r="A2545" s="4" t="s">
        <v>1545</v>
      </c>
      <c r="B2545" s="4" t="s">
        <v>171</v>
      </c>
      <c r="C2545" s="5">
        <v>47151</v>
      </c>
      <c r="D2545" s="6">
        <v>9754.3799999999992</v>
      </c>
    </row>
    <row r="2546" spans="1:4" ht="15.95" customHeight="1" x14ac:dyDescent="0.25">
      <c r="A2546" s="4" t="s">
        <v>1545</v>
      </c>
      <c r="B2546" s="4" t="s">
        <v>1568</v>
      </c>
      <c r="C2546" s="5">
        <v>47153</v>
      </c>
      <c r="D2546" s="6">
        <v>8819.77</v>
      </c>
    </row>
    <row r="2547" spans="1:4" ht="15.95" customHeight="1" x14ac:dyDescent="0.25">
      <c r="A2547" s="4" t="s">
        <v>1545</v>
      </c>
      <c r="B2547" s="4" t="s">
        <v>174</v>
      </c>
      <c r="C2547" s="5">
        <v>47155</v>
      </c>
      <c r="D2547" s="6">
        <v>7797.86</v>
      </c>
    </row>
    <row r="2548" spans="1:4" ht="15.95" customHeight="1" x14ac:dyDescent="0.25">
      <c r="A2548" s="4" t="s">
        <v>1545</v>
      </c>
      <c r="B2548" s="4" t="s">
        <v>115</v>
      </c>
      <c r="C2548" s="5">
        <v>47157</v>
      </c>
      <c r="D2548" s="6">
        <v>9801.83</v>
      </c>
    </row>
    <row r="2549" spans="1:4" ht="15.95" customHeight="1" x14ac:dyDescent="0.25">
      <c r="A2549" s="4" t="s">
        <v>1545</v>
      </c>
      <c r="B2549" s="4" t="s">
        <v>724</v>
      </c>
      <c r="C2549" s="5">
        <v>47159</v>
      </c>
      <c r="D2549" s="6">
        <v>9497.65</v>
      </c>
    </row>
    <row r="2550" spans="1:4" ht="15.95" customHeight="1" x14ac:dyDescent="0.25">
      <c r="A2550" s="4" t="s">
        <v>1545</v>
      </c>
      <c r="B2550" s="4" t="s">
        <v>462</v>
      </c>
      <c r="C2550" s="5">
        <v>47161</v>
      </c>
      <c r="D2550" s="6">
        <v>8087.13</v>
      </c>
    </row>
    <row r="2551" spans="1:4" ht="15.95" customHeight="1" x14ac:dyDescent="0.25">
      <c r="A2551" s="4" t="s">
        <v>1545</v>
      </c>
      <c r="B2551" s="4" t="s">
        <v>658</v>
      </c>
      <c r="C2551" s="5">
        <v>47163</v>
      </c>
      <c r="D2551" s="6">
        <v>7464.86</v>
      </c>
    </row>
    <row r="2552" spans="1:4" ht="15.95" customHeight="1" x14ac:dyDescent="0.25">
      <c r="A2552" s="4" t="s">
        <v>1545</v>
      </c>
      <c r="B2552" s="4" t="s">
        <v>728</v>
      </c>
      <c r="C2552" s="5">
        <v>47165</v>
      </c>
      <c r="D2552" s="6">
        <v>9416.52</v>
      </c>
    </row>
    <row r="2553" spans="1:4" ht="15.95" customHeight="1" x14ac:dyDescent="0.25">
      <c r="A2553" s="4" t="s">
        <v>1545</v>
      </c>
      <c r="B2553" s="4" t="s">
        <v>661</v>
      </c>
      <c r="C2553" s="5">
        <v>47167</v>
      </c>
      <c r="D2553" s="6">
        <v>9596.7000000000007</v>
      </c>
    </row>
    <row r="2554" spans="1:4" ht="15.95" customHeight="1" x14ac:dyDescent="0.25">
      <c r="A2554" s="4" t="s">
        <v>1545</v>
      </c>
      <c r="B2554" s="4" t="s">
        <v>1569</v>
      </c>
      <c r="C2554" s="5">
        <v>47169</v>
      </c>
      <c r="D2554" s="6">
        <v>10736.87</v>
      </c>
    </row>
    <row r="2555" spans="1:4" ht="15.95" customHeight="1" x14ac:dyDescent="0.25">
      <c r="A2555" s="4" t="s">
        <v>1545</v>
      </c>
      <c r="B2555" s="4" t="s">
        <v>1570</v>
      </c>
      <c r="C2555" s="5">
        <v>47171</v>
      </c>
      <c r="D2555" s="6">
        <v>8360.07</v>
      </c>
    </row>
    <row r="2556" spans="1:4" ht="15.95" customHeight="1" x14ac:dyDescent="0.25">
      <c r="A2556" s="4" t="s">
        <v>1545</v>
      </c>
      <c r="B2556" s="4" t="s">
        <v>178</v>
      </c>
      <c r="C2556" s="5">
        <v>47173</v>
      </c>
      <c r="D2556" s="6">
        <v>7400.96</v>
      </c>
    </row>
    <row r="2557" spans="1:4" ht="15.95" customHeight="1" x14ac:dyDescent="0.25">
      <c r="A2557" s="4" t="s">
        <v>1545</v>
      </c>
      <c r="B2557" s="4" t="s">
        <v>179</v>
      </c>
      <c r="C2557" s="5">
        <v>47175</v>
      </c>
      <c r="D2557" s="6">
        <v>8533.69</v>
      </c>
    </row>
    <row r="2558" spans="1:4" ht="15.95" customHeight="1" x14ac:dyDescent="0.25">
      <c r="A2558" s="4" t="s">
        <v>1545</v>
      </c>
      <c r="B2558" s="4" t="s">
        <v>478</v>
      </c>
      <c r="C2558" s="5">
        <v>47177</v>
      </c>
      <c r="D2558" s="6">
        <v>9074.23</v>
      </c>
    </row>
    <row r="2559" spans="1:4" ht="15.95" customHeight="1" x14ac:dyDescent="0.25">
      <c r="A2559" s="4" t="s">
        <v>1545</v>
      </c>
      <c r="B2559" s="4" t="s">
        <v>122</v>
      </c>
      <c r="C2559" s="5">
        <v>47179</v>
      </c>
      <c r="D2559" s="6">
        <v>7649.98</v>
      </c>
    </row>
    <row r="2560" spans="1:4" ht="15.95" customHeight="1" x14ac:dyDescent="0.25">
      <c r="A2560" s="4" t="s">
        <v>1545</v>
      </c>
      <c r="B2560" s="4" t="s">
        <v>479</v>
      </c>
      <c r="C2560" s="5">
        <v>47181</v>
      </c>
      <c r="D2560" s="6">
        <v>8639.6299999999992</v>
      </c>
    </row>
    <row r="2561" spans="1:4" ht="15.95" customHeight="1" x14ac:dyDescent="0.25">
      <c r="A2561" s="4" t="s">
        <v>1545</v>
      </c>
      <c r="B2561" s="4" t="s">
        <v>1571</v>
      </c>
      <c r="C2561" s="5">
        <v>47183</v>
      </c>
      <c r="D2561" s="6">
        <v>9305.2000000000007</v>
      </c>
    </row>
    <row r="2562" spans="1:4" ht="15.95" customHeight="1" x14ac:dyDescent="0.25">
      <c r="A2562" s="4" t="s">
        <v>1545</v>
      </c>
      <c r="B2562" s="4" t="s">
        <v>180</v>
      </c>
      <c r="C2562" s="5">
        <v>47185</v>
      </c>
      <c r="D2562" s="6">
        <v>8176.87</v>
      </c>
    </row>
    <row r="2563" spans="1:4" ht="15.95" customHeight="1" x14ac:dyDescent="0.25">
      <c r="A2563" s="4" t="s">
        <v>1545</v>
      </c>
      <c r="B2563" s="4" t="s">
        <v>626</v>
      </c>
      <c r="C2563" s="5">
        <v>47187</v>
      </c>
      <c r="D2563" s="6">
        <v>7381.86</v>
      </c>
    </row>
    <row r="2564" spans="1:4" ht="15.95" customHeight="1" x14ac:dyDescent="0.25">
      <c r="A2564" s="4" t="s">
        <v>1545</v>
      </c>
      <c r="B2564" s="4" t="s">
        <v>733</v>
      </c>
      <c r="C2564" s="5">
        <v>47189</v>
      </c>
      <c r="D2564" s="6">
        <v>9273.6</v>
      </c>
    </row>
    <row r="2565" spans="1:4" ht="15.95" customHeight="1" x14ac:dyDescent="0.25">
      <c r="A2565" s="4" t="s">
        <v>1572</v>
      </c>
      <c r="B2565" s="4" t="s">
        <v>31</v>
      </c>
      <c r="C2565" s="5" t="s">
        <v>29</v>
      </c>
      <c r="D2565" s="6">
        <v>10572.49</v>
      </c>
    </row>
    <row r="2566" spans="1:4" ht="15.95" customHeight="1" x14ac:dyDescent="0.25">
      <c r="A2566" s="4" t="s">
        <v>1572</v>
      </c>
      <c r="B2566" s="4" t="s">
        <v>669</v>
      </c>
      <c r="C2566" s="5">
        <v>48001</v>
      </c>
      <c r="D2566" s="6">
        <v>10716.24</v>
      </c>
    </row>
    <row r="2567" spans="1:4" ht="15.95" customHeight="1" x14ac:dyDescent="0.25">
      <c r="A2567" s="4" t="s">
        <v>1572</v>
      </c>
      <c r="B2567" s="4" t="s">
        <v>1573</v>
      </c>
      <c r="C2567" s="5">
        <v>48003</v>
      </c>
      <c r="D2567" s="6">
        <v>7809.31</v>
      </c>
    </row>
    <row r="2568" spans="1:4" ht="15.95" customHeight="1" x14ac:dyDescent="0.25">
      <c r="A2568" s="4" t="s">
        <v>1572</v>
      </c>
      <c r="B2568" s="4" t="s">
        <v>1574</v>
      </c>
      <c r="C2568" s="5">
        <v>48005</v>
      </c>
      <c r="D2568" s="6">
        <v>10303.68</v>
      </c>
    </row>
    <row r="2569" spans="1:4" ht="15.95" customHeight="1" x14ac:dyDescent="0.25">
      <c r="A2569" s="4" t="s">
        <v>1572</v>
      </c>
      <c r="B2569" s="4" t="s">
        <v>1575</v>
      </c>
      <c r="C2569" s="5">
        <v>48007</v>
      </c>
      <c r="D2569" s="6">
        <v>8253.2199999999993</v>
      </c>
    </row>
    <row r="2570" spans="1:4" ht="15.95" customHeight="1" x14ac:dyDescent="0.25">
      <c r="A2570" s="4" t="s">
        <v>1572</v>
      </c>
      <c r="B2570" s="4" t="s">
        <v>1576</v>
      </c>
      <c r="C2570" s="5">
        <v>48009</v>
      </c>
      <c r="D2570" s="6">
        <v>10711.56</v>
      </c>
    </row>
    <row r="2571" spans="1:4" ht="15.95" customHeight="1" x14ac:dyDescent="0.25">
      <c r="A2571" s="4" t="s">
        <v>1572</v>
      </c>
      <c r="B2571" s="4" t="s">
        <v>1444</v>
      </c>
      <c r="C2571" s="5">
        <v>48011</v>
      </c>
      <c r="D2571" s="6">
        <v>8013.15</v>
      </c>
    </row>
    <row r="2572" spans="1:4" ht="15.95" customHeight="1" x14ac:dyDescent="0.25">
      <c r="A2572" s="4" t="s">
        <v>1572</v>
      </c>
      <c r="B2572" s="4" t="s">
        <v>1577</v>
      </c>
      <c r="C2572" s="5">
        <v>48013</v>
      </c>
      <c r="D2572" s="6">
        <v>9971.93</v>
      </c>
    </row>
    <row r="2573" spans="1:4" ht="15.95" customHeight="1" x14ac:dyDescent="0.25">
      <c r="A2573" s="4" t="s">
        <v>1572</v>
      </c>
      <c r="B2573" s="4" t="s">
        <v>1578</v>
      </c>
      <c r="C2573" s="5">
        <v>48015</v>
      </c>
      <c r="D2573" s="6">
        <v>8312.9</v>
      </c>
    </row>
    <row r="2574" spans="1:4" ht="15.95" customHeight="1" x14ac:dyDescent="0.25">
      <c r="A2574" s="4" t="s">
        <v>1572</v>
      </c>
      <c r="B2574" s="4" t="s">
        <v>1579</v>
      </c>
      <c r="C2574" s="5">
        <v>48017</v>
      </c>
      <c r="D2574" s="6">
        <v>10156.08</v>
      </c>
    </row>
    <row r="2575" spans="1:4" ht="15.95" customHeight="1" x14ac:dyDescent="0.25">
      <c r="A2575" s="4" t="s">
        <v>1572</v>
      </c>
      <c r="B2575" s="4" t="s">
        <v>1580</v>
      </c>
      <c r="C2575" s="5">
        <v>48019</v>
      </c>
      <c r="D2575" s="6">
        <v>7475.72</v>
      </c>
    </row>
    <row r="2576" spans="1:4" ht="15.95" customHeight="1" x14ac:dyDescent="0.25">
      <c r="A2576" s="4" t="s">
        <v>1572</v>
      </c>
      <c r="B2576" s="4" t="s">
        <v>1581</v>
      </c>
      <c r="C2576" s="5">
        <v>48021</v>
      </c>
      <c r="D2576" s="6">
        <v>9395.36</v>
      </c>
    </row>
    <row r="2577" spans="1:4" ht="15.95" customHeight="1" x14ac:dyDescent="0.25">
      <c r="A2577" s="4" t="s">
        <v>1572</v>
      </c>
      <c r="B2577" s="4" t="s">
        <v>1582</v>
      </c>
      <c r="C2577" s="5">
        <v>48023</v>
      </c>
      <c r="D2577" s="6">
        <v>11326.77</v>
      </c>
    </row>
    <row r="2578" spans="1:4" ht="15.95" customHeight="1" x14ac:dyDescent="0.25">
      <c r="A2578" s="4" t="s">
        <v>1572</v>
      </c>
      <c r="B2578" s="4" t="s">
        <v>1583</v>
      </c>
      <c r="C2578" s="5">
        <v>48025</v>
      </c>
      <c r="D2578" s="6">
        <v>11983.91</v>
      </c>
    </row>
    <row r="2579" spans="1:4" ht="15.95" customHeight="1" x14ac:dyDescent="0.25">
      <c r="A2579" s="4" t="s">
        <v>1572</v>
      </c>
      <c r="B2579" s="4" t="s">
        <v>740</v>
      </c>
      <c r="C2579" s="5">
        <v>48027</v>
      </c>
      <c r="D2579" s="6">
        <v>9302.15</v>
      </c>
    </row>
    <row r="2580" spans="1:4" ht="15.95" customHeight="1" x14ac:dyDescent="0.25">
      <c r="A2580" s="4" t="s">
        <v>1572</v>
      </c>
      <c r="B2580" s="4" t="s">
        <v>1584</v>
      </c>
      <c r="C2580" s="5">
        <v>48029</v>
      </c>
      <c r="D2580" s="6">
        <v>9881.76</v>
      </c>
    </row>
    <row r="2581" spans="1:4" ht="15.95" customHeight="1" x14ac:dyDescent="0.25">
      <c r="A2581" s="4" t="s">
        <v>1572</v>
      </c>
      <c r="B2581" s="4" t="s">
        <v>1585</v>
      </c>
      <c r="C2581" s="5">
        <v>48031</v>
      </c>
      <c r="D2581" s="6">
        <v>7531.52</v>
      </c>
    </row>
    <row r="2582" spans="1:4" ht="15.95" customHeight="1" x14ac:dyDescent="0.25">
      <c r="A2582" s="4" t="s">
        <v>1572</v>
      </c>
      <c r="B2582" s="4" t="s">
        <v>1586</v>
      </c>
      <c r="C2582" s="5">
        <v>48033</v>
      </c>
      <c r="D2582" s="6">
        <v>14049.67</v>
      </c>
    </row>
    <row r="2583" spans="1:4" ht="15.95" customHeight="1" x14ac:dyDescent="0.25">
      <c r="A2583" s="4" t="s">
        <v>1572</v>
      </c>
      <c r="B2583" s="4" t="s">
        <v>1587</v>
      </c>
      <c r="C2583" s="5">
        <v>48035</v>
      </c>
      <c r="D2583" s="6">
        <v>8311.39</v>
      </c>
    </row>
    <row r="2584" spans="1:4" ht="15.95" customHeight="1" x14ac:dyDescent="0.25">
      <c r="A2584" s="4" t="s">
        <v>1572</v>
      </c>
      <c r="B2584" s="4" t="s">
        <v>1588</v>
      </c>
      <c r="C2584" s="5">
        <v>48037</v>
      </c>
      <c r="D2584" s="6">
        <v>9275.07</v>
      </c>
    </row>
    <row r="2585" spans="1:4" ht="15.95" customHeight="1" x14ac:dyDescent="0.25">
      <c r="A2585" s="4" t="s">
        <v>1572</v>
      </c>
      <c r="B2585" s="4" t="s">
        <v>1589</v>
      </c>
      <c r="C2585" s="5">
        <v>48039</v>
      </c>
      <c r="D2585" s="6">
        <v>11148.05</v>
      </c>
    </row>
    <row r="2586" spans="1:4" ht="15.95" customHeight="1" x14ac:dyDescent="0.25">
      <c r="A2586" s="4" t="s">
        <v>1572</v>
      </c>
      <c r="B2586" s="4" t="s">
        <v>1590</v>
      </c>
      <c r="C2586" s="5">
        <v>48041</v>
      </c>
      <c r="D2586" s="6">
        <v>9494.1200000000008</v>
      </c>
    </row>
    <row r="2587" spans="1:4" ht="15.95" customHeight="1" x14ac:dyDescent="0.25">
      <c r="A2587" s="4" t="s">
        <v>1572</v>
      </c>
      <c r="B2587" s="4" t="s">
        <v>1591</v>
      </c>
      <c r="C2587" s="5">
        <v>48043</v>
      </c>
      <c r="D2587" s="6">
        <v>5818.14</v>
      </c>
    </row>
    <row r="2588" spans="1:4" ht="15.95" customHeight="1" x14ac:dyDescent="0.25">
      <c r="A2588" s="4" t="s">
        <v>1572</v>
      </c>
      <c r="B2588" s="4" t="s">
        <v>1592</v>
      </c>
      <c r="C2588" s="5">
        <v>48045</v>
      </c>
      <c r="D2588" s="6">
        <v>8725.3700000000008</v>
      </c>
    </row>
    <row r="2589" spans="1:4" ht="15.95" customHeight="1" x14ac:dyDescent="0.25">
      <c r="A2589" s="4" t="s">
        <v>1572</v>
      </c>
      <c r="B2589" s="4" t="s">
        <v>388</v>
      </c>
      <c r="C2589" s="5">
        <v>48047</v>
      </c>
      <c r="D2589" s="6">
        <v>12920.5</v>
      </c>
    </row>
    <row r="2590" spans="1:4" ht="15.95" customHeight="1" x14ac:dyDescent="0.25">
      <c r="A2590" s="4" t="s">
        <v>1572</v>
      </c>
      <c r="B2590" s="4" t="s">
        <v>581</v>
      </c>
      <c r="C2590" s="5">
        <v>48049</v>
      </c>
      <c r="D2590" s="6">
        <v>8966.1</v>
      </c>
    </row>
    <row r="2591" spans="1:4" ht="15.95" customHeight="1" x14ac:dyDescent="0.25">
      <c r="A2591" s="4" t="s">
        <v>1572</v>
      </c>
      <c r="B2591" s="4" t="s">
        <v>1593</v>
      </c>
      <c r="C2591" s="5">
        <v>48051</v>
      </c>
      <c r="D2591" s="6">
        <v>9497.0499999999993</v>
      </c>
    </row>
    <row r="2592" spans="1:4" ht="15.95" customHeight="1" x14ac:dyDescent="0.25">
      <c r="A2592" s="4" t="s">
        <v>1572</v>
      </c>
      <c r="B2592" s="4" t="s">
        <v>1594</v>
      </c>
      <c r="C2592" s="5">
        <v>48053</v>
      </c>
      <c r="D2592" s="6">
        <v>8659.06</v>
      </c>
    </row>
    <row r="2593" spans="1:4" ht="15.95" customHeight="1" x14ac:dyDescent="0.25">
      <c r="A2593" s="4" t="s">
        <v>1572</v>
      </c>
      <c r="B2593" s="4" t="s">
        <v>747</v>
      </c>
      <c r="C2593" s="5">
        <v>48055</v>
      </c>
      <c r="D2593" s="6">
        <v>10800.98</v>
      </c>
    </row>
    <row r="2594" spans="1:4" ht="15.95" customHeight="1" x14ac:dyDescent="0.25">
      <c r="A2594" s="4" t="s">
        <v>1572</v>
      </c>
      <c r="B2594" s="4" t="s">
        <v>65</v>
      </c>
      <c r="C2594" s="5">
        <v>48057</v>
      </c>
      <c r="D2594" s="6">
        <v>10959.3</v>
      </c>
    </row>
    <row r="2595" spans="1:4" ht="15.95" customHeight="1" x14ac:dyDescent="0.25">
      <c r="A2595" s="4" t="s">
        <v>1572</v>
      </c>
      <c r="B2595" s="4" t="s">
        <v>1595</v>
      </c>
      <c r="C2595" s="5">
        <v>48059</v>
      </c>
      <c r="D2595" s="6">
        <v>9154.19</v>
      </c>
    </row>
    <row r="2596" spans="1:4" ht="15.95" customHeight="1" x14ac:dyDescent="0.25">
      <c r="A2596" s="4" t="s">
        <v>1572</v>
      </c>
      <c r="B2596" s="4" t="s">
        <v>802</v>
      </c>
      <c r="C2596" s="5">
        <v>48061</v>
      </c>
      <c r="D2596" s="6">
        <v>11374.23</v>
      </c>
    </row>
    <row r="2597" spans="1:4" ht="15.95" customHeight="1" x14ac:dyDescent="0.25">
      <c r="A2597" s="4" t="s">
        <v>1572</v>
      </c>
      <c r="B2597" s="4" t="s">
        <v>1596</v>
      </c>
      <c r="C2597" s="5">
        <v>48063</v>
      </c>
      <c r="D2597" s="6">
        <v>10460.68</v>
      </c>
    </row>
    <row r="2598" spans="1:4" ht="15.95" customHeight="1" x14ac:dyDescent="0.25">
      <c r="A2598" s="4" t="s">
        <v>1572</v>
      </c>
      <c r="B2598" s="4" t="s">
        <v>1597</v>
      </c>
      <c r="C2598" s="5">
        <v>48065</v>
      </c>
      <c r="D2598" s="6">
        <v>9705.31</v>
      </c>
    </row>
    <row r="2599" spans="1:4" ht="15.95" customHeight="1" x14ac:dyDescent="0.25">
      <c r="A2599" s="4" t="s">
        <v>1572</v>
      </c>
      <c r="B2599" s="4" t="s">
        <v>500</v>
      </c>
      <c r="C2599" s="5">
        <v>48067</v>
      </c>
      <c r="D2599" s="6">
        <v>10061.08</v>
      </c>
    </row>
    <row r="2600" spans="1:4" ht="15.95" customHeight="1" x14ac:dyDescent="0.25">
      <c r="A2600" s="4" t="s">
        <v>1572</v>
      </c>
      <c r="B2600" s="4" t="s">
        <v>1598</v>
      </c>
      <c r="C2600" s="5">
        <v>48069</v>
      </c>
      <c r="D2600" s="6">
        <v>11534.68</v>
      </c>
    </row>
    <row r="2601" spans="1:4" ht="15.95" customHeight="1" x14ac:dyDescent="0.25">
      <c r="A2601" s="4" t="s">
        <v>1572</v>
      </c>
      <c r="B2601" s="4" t="s">
        <v>66</v>
      </c>
      <c r="C2601" s="5">
        <v>48071</v>
      </c>
      <c r="D2601" s="6">
        <v>11155.46</v>
      </c>
    </row>
    <row r="2602" spans="1:4" ht="15.95" customHeight="1" x14ac:dyDescent="0.25">
      <c r="A2602" s="4" t="s">
        <v>1572</v>
      </c>
      <c r="B2602" s="4" t="s">
        <v>67</v>
      </c>
      <c r="C2602" s="5">
        <v>48073</v>
      </c>
      <c r="D2602" s="6">
        <v>10265.39</v>
      </c>
    </row>
    <row r="2603" spans="1:4" ht="15.95" customHeight="1" x14ac:dyDescent="0.25">
      <c r="A2603" s="4" t="s">
        <v>1572</v>
      </c>
      <c r="B2603" s="4" t="s">
        <v>1599</v>
      </c>
      <c r="C2603" s="5">
        <v>48075</v>
      </c>
      <c r="D2603" s="6">
        <v>9626.24</v>
      </c>
    </row>
    <row r="2604" spans="1:4" ht="15.95" customHeight="1" x14ac:dyDescent="0.25">
      <c r="A2604" s="4" t="s">
        <v>1572</v>
      </c>
      <c r="B2604" s="4" t="s">
        <v>71</v>
      </c>
      <c r="C2604" s="5">
        <v>48077</v>
      </c>
      <c r="D2604" s="6">
        <v>9728.25</v>
      </c>
    </row>
    <row r="2605" spans="1:4" ht="15.95" customHeight="1" x14ac:dyDescent="0.25">
      <c r="A2605" s="4" t="s">
        <v>1572</v>
      </c>
      <c r="B2605" s="4" t="s">
        <v>1600</v>
      </c>
      <c r="C2605" s="5">
        <v>48079</v>
      </c>
      <c r="D2605" s="6">
        <v>11849.44</v>
      </c>
    </row>
    <row r="2606" spans="1:4" ht="15.95" customHeight="1" x14ac:dyDescent="0.25">
      <c r="A2606" s="4" t="s">
        <v>1572</v>
      </c>
      <c r="B2606" s="4" t="s">
        <v>1601</v>
      </c>
      <c r="C2606" s="5">
        <v>48081</v>
      </c>
      <c r="D2606" s="6">
        <v>7939.06</v>
      </c>
    </row>
    <row r="2607" spans="1:4" ht="15.95" customHeight="1" x14ac:dyDescent="0.25">
      <c r="A2607" s="4" t="s">
        <v>1572</v>
      </c>
      <c r="B2607" s="4" t="s">
        <v>1602</v>
      </c>
      <c r="C2607" s="5">
        <v>48083</v>
      </c>
      <c r="D2607" s="6">
        <v>8976.6200000000008</v>
      </c>
    </row>
    <row r="2608" spans="1:4" ht="15.95" customHeight="1" x14ac:dyDescent="0.25">
      <c r="A2608" s="4" t="s">
        <v>1572</v>
      </c>
      <c r="B2608" s="4" t="s">
        <v>1603</v>
      </c>
      <c r="C2608" s="5">
        <v>48085</v>
      </c>
      <c r="D2608" s="6">
        <v>9963.7099999999991</v>
      </c>
    </row>
    <row r="2609" spans="1:4" ht="15.95" customHeight="1" x14ac:dyDescent="0.25">
      <c r="A2609" s="4" t="s">
        <v>1572</v>
      </c>
      <c r="B2609" s="4" t="s">
        <v>1604</v>
      </c>
      <c r="C2609" s="5">
        <v>48087</v>
      </c>
      <c r="D2609" s="6">
        <v>14852.24</v>
      </c>
    </row>
    <row r="2610" spans="1:4" ht="15.95" customHeight="1" x14ac:dyDescent="0.25">
      <c r="A2610" s="4" t="s">
        <v>1572</v>
      </c>
      <c r="B2610" s="4" t="s">
        <v>1605</v>
      </c>
      <c r="C2610" s="5">
        <v>48089</v>
      </c>
      <c r="D2610" s="6">
        <v>10720.24</v>
      </c>
    </row>
    <row r="2611" spans="1:4" ht="15.95" customHeight="1" x14ac:dyDescent="0.25">
      <c r="A2611" s="4" t="s">
        <v>1572</v>
      </c>
      <c r="B2611" s="4" t="s">
        <v>1606</v>
      </c>
      <c r="C2611" s="5">
        <v>48091</v>
      </c>
      <c r="D2611" s="6">
        <v>8375.9699999999993</v>
      </c>
    </row>
    <row r="2612" spans="1:4" ht="15.95" customHeight="1" x14ac:dyDescent="0.25">
      <c r="A2612" s="4" t="s">
        <v>1572</v>
      </c>
      <c r="B2612" s="4" t="s">
        <v>678</v>
      </c>
      <c r="C2612" s="5">
        <v>48093</v>
      </c>
      <c r="D2612" s="6">
        <v>8567.06</v>
      </c>
    </row>
    <row r="2613" spans="1:4" ht="15.95" customHeight="1" x14ac:dyDescent="0.25">
      <c r="A2613" s="4" t="s">
        <v>1572</v>
      </c>
      <c r="B2613" s="4" t="s">
        <v>1607</v>
      </c>
      <c r="C2613" s="5">
        <v>48095</v>
      </c>
      <c r="D2613" s="6">
        <v>9247.2000000000007</v>
      </c>
    </row>
    <row r="2614" spans="1:4" ht="15.95" customHeight="1" x14ac:dyDescent="0.25">
      <c r="A2614" s="4" t="s">
        <v>1572</v>
      </c>
      <c r="B2614" s="4" t="s">
        <v>1608</v>
      </c>
      <c r="C2614" s="5">
        <v>48097</v>
      </c>
      <c r="D2614" s="6">
        <v>10301.36</v>
      </c>
    </row>
    <row r="2615" spans="1:4" ht="15.95" customHeight="1" x14ac:dyDescent="0.25">
      <c r="A2615" s="4" t="s">
        <v>1572</v>
      </c>
      <c r="B2615" s="4" t="s">
        <v>1609</v>
      </c>
      <c r="C2615" s="5">
        <v>48099</v>
      </c>
      <c r="D2615" s="6">
        <v>8695.58</v>
      </c>
    </row>
    <row r="2616" spans="1:4" ht="15.95" customHeight="1" x14ac:dyDescent="0.25">
      <c r="A2616" s="4" t="s">
        <v>1572</v>
      </c>
      <c r="B2616" s="4" t="s">
        <v>1610</v>
      </c>
      <c r="C2616" s="5">
        <v>48101</v>
      </c>
      <c r="D2616" s="6">
        <v>8322.5300000000007</v>
      </c>
    </row>
    <row r="2617" spans="1:4" ht="15.95" customHeight="1" x14ac:dyDescent="0.25">
      <c r="A2617" s="4" t="s">
        <v>1572</v>
      </c>
      <c r="B2617" s="4" t="s">
        <v>1611</v>
      </c>
      <c r="C2617" s="5">
        <v>48103</v>
      </c>
      <c r="D2617" s="6">
        <v>11728.25</v>
      </c>
    </row>
    <row r="2618" spans="1:4" ht="15.95" customHeight="1" x14ac:dyDescent="0.25">
      <c r="A2618" s="4" t="s">
        <v>1572</v>
      </c>
      <c r="B2618" s="4" t="s">
        <v>1550</v>
      </c>
      <c r="C2618" s="5">
        <v>48105</v>
      </c>
      <c r="D2618" s="6">
        <v>7414.61</v>
      </c>
    </row>
    <row r="2619" spans="1:4" ht="15.95" customHeight="1" x14ac:dyDescent="0.25">
      <c r="A2619" s="4" t="s">
        <v>1572</v>
      </c>
      <c r="B2619" s="4" t="s">
        <v>1612</v>
      </c>
      <c r="C2619" s="5">
        <v>48107</v>
      </c>
      <c r="D2619" s="6">
        <v>11940.89</v>
      </c>
    </row>
    <row r="2620" spans="1:4" ht="15.95" customHeight="1" x14ac:dyDescent="0.25">
      <c r="A2620" s="4" t="s">
        <v>1572</v>
      </c>
      <c r="B2620" s="4" t="s">
        <v>1613</v>
      </c>
      <c r="C2620" s="5">
        <v>48109</v>
      </c>
      <c r="D2620" s="6">
        <v>12394.12</v>
      </c>
    </row>
    <row r="2621" spans="1:4" ht="15.95" customHeight="1" x14ac:dyDescent="0.25">
      <c r="A2621" s="4" t="s">
        <v>1572</v>
      </c>
      <c r="B2621" s="4" t="s">
        <v>1614</v>
      </c>
      <c r="C2621" s="5">
        <v>48111</v>
      </c>
      <c r="D2621" s="6">
        <v>10294.58</v>
      </c>
    </row>
    <row r="2622" spans="1:4" ht="15.95" customHeight="1" x14ac:dyDescent="0.25">
      <c r="A2622" s="4" t="s">
        <v>1572</v>
      </c>
      <c r="B2622" s="4" t="s">
        <v>81</v>
      </c>
      <c r="C2622" s="5">
        <v>48113</v>
      </c>
      <c r="D2622" s="6">
        <v>11663.64</v>
      </c>
    </row>
    <row r="2623" spans="1:4" ht="15.95" customHeight="1" x14ac:dyDescent="0.25">
      <c r="A2623" s="4" t="s">
        <v>1572</v>
      </c>
      <c r="B2623" s="4" t="s">
        <v>408</v>
      </c>
      <c r="C2623" s="5">
        <v>48115</v>
      </c>
      <c r="D2623" s="6">
        <v>9597.23</v>
      </c>
    </row>
    <row r="2624" spans="1:4" ht="15.95" customHeight="1" x14ac:dyDescent="0.25">
      <c r="A2624" s="4" t="s">
        <v>1572</v>
      </c>
      <c r="B2624" s="4" t="s">
        <v>587</v>
      </c>
      <c r="C2624" s="5">
        <v>48123</v>
      </c>
      <c r="D2624" s="6">
        <v>10353.35</v>
      </c>
    </row>
    <row r="2625" spans="1:4" ht="15.95" customHeight="1" x14ac:dyDescent="0.25">
      <c r="A2625" s="4" t="s">
        <v>1572</v>
      </c>
      <c r="B2625" s="4" t="s">
        <v>1615</v>
      </c>
      <c r="C2625" s="5">
        <v>48117</v>
      </c>
      <c r="D2625" s="6">
        <v>9255.85</v>
      </c>
    </row>
    <row r="2626" spans="1:4" ht="15.95" customHeight="1" x14ac:dyDescent="0.25">
      <c r="A2626" s="4" t="s">
        <v>1572</v>
      </c>
      <c r="B2626" s="4" t="s">
        <v>272</v>
      </c>
      <c r="C2626" s="5">
        <v>48119</v>
      </c>
      <c r="D2626" s="6">
        <v>10493.05</v>
      </c>
    </row>
    <row r="2627" spans="1:4" ht="15.95" customHeight="1" x14ac:dyDescent="0.25">
      <c r="A2627" s="4" t="s">
        <v>1572</v>
      </c>
      <c r="B2627" s="4" t="s">
        <v>1616</v>
      </c>
      <c r="C2627" s="5">
        <v>48121</v>
      </c>
      <c r="D2627" s="6">
        <v>10488.81</v>
      </c>
    </row>
    <row r="2628" spans="1:4" ht="15.95" customHeight="1" x14ac:dyDescent="0.25">
      <c r="A2628" s="4" t="s">
        <v>1572</v>
      </c>
      <c r="B2628" s="4" t="s">
        <v>1617</v>
      </c>
      <c r="C2628" s="5">
        <v>48125</v>
      </c>
      <c r="D2628" s="6">
        <v>8145.95</v>
      </c>
    </row>
    <row r="2629" spans="1:4" ht="15.95" customHeight="1" x14ac:dyDescent="0.25">
      <c r="A2629" s="4" t="s">
        <v>1572</v>
      </c>
      <c r="B2629" s="4" t="s">
        <v>1618</v>
      </c>
      <c r="C2629" s="5">
        <v>48127</v>
      </c>
      <c r="D2629" s="6">
        <v>11193.86</v>
      </c>
    </row>
    <row r="2630" spans="1:4" ht="15.95" customHeight="1" x14ac:dyDescent="0.25">
      <c r="A2630" s="4" t="s">
        <v>1572</v>
      </c>
      <c r="B2630" s="4" t="s">
        <v>1619</v>
      </c>
      <c r="C2630" s="5">
        <v>48129</v>
      </c>
      <c r="D2630" s="6">
        <v>9458.86</v>
      </c>
    </row>
    <row r="2631" spans="1:4" ht="15.95" customHeight="1" x14ac:dyDescent="0.25">
      <c r="A2631" s="4" t="s">
        <v>1572</v>
      </c>
      <c r="B2631" s="4" t="s">
        <v>339</v>
      </c>
      <c r="C2631" s="5">
        <v>48131</v>
      </c>
      <c r="D2631" s="6">
        <v>14273.87</v>
      </c>
    </row>
    <row r="2632" spans="1:4" ht="15.95" customHeight="1" x14ac:dyDescent="0.25">
      <c r="A2632" s="4" t="s">
        <v>1572</v>
      </c>
      <c r="B2632" s="4" t="s">
        <v>1620</v>
      </c>
      <c r="C2632" s="5">
        <v>48133</v>
      </c>
      <c r="D2632" s="6">
        <v>9883.09</v>
      </c>
    </row>
    <row r="2633" spans="1:4" ht="15.95" customHeight="1" x14ac:dyDescent="0.25">
      <c r="A2633" s="4" t="s">
        <v>1572</v>
      </c>
      <c r="B2633" s="4" t="s">
        <v>1621</v>
      </c>
      <c r="C2633" s="5">
        <v>48135</v>
      </c>
      <c r="D2633" s="6">
        <v>9491.92</v>
      </c>
    </row>
    <row r="2634" spans="1:4" ht="15.95" customHeight="1" x14ac:dyDescent="0.25">
      <c r="A2634" s="4" t="s">
        <v>1572</v>
      </c>
      <c r="B2634" s="4" t="s">
        <v>590</v>
      </c>
      <c r="C2634" s="5">
        <v>48137</v>
      </c>
      <c r="D2634" s="6">
        <v>9240.17</v>
      </c>
    </row>
    <row r="2635" spans="1:4" ht="15.95" customHeight="1" x14ac:dyDescent="0.25">
      <c r="A2635" s="4" t="s">
        <v>1572</v>
      </c>
      <c r="B2635" s="4" t="s">
        <v>277</v>
      </c>
      <c r="C2635" s="5">
        <v>48141</v>
      </c>
      <c r="D2635" s="6">
        <v>9826.9</v>
      </c>
    </row>
    <row r="2636" spans="1:4" ht="15.95" customHeight="1" x14ac:dyDescent="0.25">
      <c r="A2636" s="4" t="s">
        <v>1572</v>
      </c>
      <c r="B2636" s="4" t="s">
        <v>682</v>
      </c>
      <c r="C2636" s="5">
        <v>48139</v>
      </c>
      <c r="D2636" s="6">
        <v>10279.48</v>
      </c>
    </row>
    <row r="2637" spans="1:4" ht="15.95" customHeight="1" x14ac:dyDescent="0.25">
      <c r="A2637" s="4" t="s">
        <v>1572</v>
      </c>
      <c r="B2637" s="4" t="s">
        <v>1622</v>
      </c>
      <c r="C2637" s="5">
        <v>48143</v>
      </c>
      <c r="D2637" s="6">
        <v>8433.81</v>
      </c>
    </row>
    <row r="2638" spans="1:4" ht="15.95" customHeight="1" x14ac:dyDescent="0.25">
      <c r="A2638" s="4" t="s">
        <v>1572</v>
      </c>
      <c r="B2638" s="4" t="s">
        <v>1623</v>
      </c>
      <c r="C2638" s="5">
        <v>48145</v>
      </c>
      <c r="D2638" s="6">
        <v>10288.59</v>
      </c>
    </row>
    <row r="2639" spans="1:4" ht="15.95" customHeight="1" x14ac:dyDescent="0.25">
      <c r="A2639" s="4" t="s">
        <v>1572</v>
      </c>
      <c r="B2639" s="4" t="s">
        <v>418</v>
      </c>
      <c r="C2639" s="5">
        <v>48147</v>
      </c>
      <c r="D2639" s="6">
        <v>11305.32</v>
      </c>
    </row>
    <row r="2640" spans="1:4" ht="15.95" customHeight="1" x14ac:dyDescent="0.25">
      <c r="A2640" s="4" t="s">
        <v>1572</v>
      </c>
      <c r="B2640" s="4" t="s">
        <v>86</v>
      </c>
      <c r="C2640" s="5">
        <v>48149</v>
      </c>
      <c r="D2640" s="6">
        <v>8716</v>
      </c>
    </row>
    <row r="2641" spans="1:4" ht="15.95" customHeight="1" x14ac:dyDescent="0.25">
      <c r="A2641" s="4" t="s">
        <v>1572</v>
      </c>
      <c r="B2641" s="4" t="s">
        <v>1624</v>
      </c>
      <c r="C2641" s="5">
        <v>48151</v>
      </c>
      <c r="D2641" s="6">
        <v>9839.69</v>
      </c>
    </row>
    <row r="2642" spans="1:4" ht="15.95" customHeight="1" x14ac:dyDescent="0.25">
      <c r="A2642" s="4" t="s">
        <v>1572</v>
      </c>
      <c r="B2642" s="4" t="s">
        <v>419</v>
      </c>
      <c r="C2642" s="5">
        <v>48153</v>
      </c>
      <c r="D2642" s="6">
        <v>10309.370000000001</v>
      </c>
    </row>
    <row r="2643" spans="1:4" ht="15.95" customHeight="1" x14ac:dyDescent="0.25">
      <c r="A2643" s="4" t="s">
        <v>1572</v>
      </c>
      <c r="B2643" s="4" t="s">
        <v>1625</v>
      </c>
      <c r="C2643" s="5">
        <v>48155</v>
      </c>
      <c r="D2643" s="6">
        <v>10686.49</v>
      </c>
    </row>
    <row r="2644" spans="1:4" ht="15.95" customHeight="1" x14ac:dyDescent="0.25">
      <c r="A2644" s="4" t="s">
        <v>1572</v>
      </c>
      <c r="B2644" s="4" t="s">
        <v>1626</v>
      </c>
      <c r="C2644" s="5">
        <v>48157</v>
      </c>
      <c r="D2644" s="6">
        <v>10147.780000000001</v>
      </c>
    </row>
    <row r="2645" spans="1:4" ht="15.95" customHeight="1" x14ac:dyDescent="0.25">
      <c r="A2645" s="4" t="s">
        <v>1572</v>
      </c>
      <c r="B2645" s="4" t="s">
        <v>87</v>
      </c>
      <c r="C2645" s="5">
        <v>48159</v>
      </c>
      <c r="D2645" s="6">
        <v>9894.2800000000007</v>
      </c>
    </row>
    <row r="2646" spans="1:4" ht="15.95" customHeight="1" x14ac:dyDescent="0.25">
      <c r="A2646" s="4" t="s">
        <v>1572</v>
      </c>
      <c r="B2646" s="4" t="s">
        <v>1627</v>
      </c>
      <c r="C2646" s="5">
        <v>48161</v>
      </c>
      <c r="D2646" s="6">
        <v>9237.7099999999991</v>
      </c>
    </row>
    <row r="2647" spans="1:4" ht="15.95" customHeight="1" x14ac:dyDescent="0.25">
      <c r="A2647" s="4" t="s">
        <v>1572</v>
      </c>
      <c r="B2647" s="4" t="s">
        <v>1628</v>
      </c>
      <c r="C2647" s="5">
        <v>48163</v>
      </c>
      <c r="D2647" s="6">
        <v>10041.209999999999</v>
      </c>
    </row>
    <row r="2648" spans="1:4" ht="15.95" customHeight="1" x14ac:dyDescent="0.25">
      <c r="A2648" s="4" t="s">
        <v>1572</v>
      </c>
      <c r="B2648" s="4" t="s">
        <v>1629</v>
      </c>
      <c r="C2648" s="5">
        <v>48165</v>
      </c>
      <c r="D2648" s="6">
        <v>9608.6200000000008</v>
      </c>
    </row>
    <row r="2649" spans="1:4" ht="15.95" customHeight="1" x14ac:dyDescent="0.25">
      <c r="A2649" s="4" t="s">
        <v>1572</v>
      </c>
      <c r="B2649" s="4" t="s">
        <v>1630</v>
      </c>
      <c r="C2649" s="5">
        <v>48167</v>
      </c>
      <c r="D2649" s="6">
        <v>12628.06</v>
      </c>
    </row>
    <row r="2650" spans="1:4" ht="15.95" customHeight="1" x14ac:dyDescent="0.25">
      <c r="A2650" s="4" t="s">
        <v>1572</v>
      </c>
      <c r="B2650" s="4" t="s">
        <v>1631</v>
      </c>
      <c r="C2650" s="5">
        <v>48169</v>
      </c>
      <c r="D2650" s="6">
        <v>10108.42</v>
      </c>
    </row>
    <row r="2651" spans="1:4" ht="15.95" customHeight="1" x14ac:dyDescent="0.25">
      <c r="A2651" s="4" t="s">
        <v>1572</v>
      </c>
      <c r="B2651" s="4" t="s">
        <v>1632</v>
      </c>
      <c r="C2651" s="5">
        <v>48171</v>
      </c>
      <c r="D2651" s="6">
        <v>7043.23</v>
      </c>
    </row>
    <row r="2652" spans="1:4" ht="15.95" customHeight="1" x14ac:dyDescent="0.25">
      <c r="A2652" s="4" t="s">
        <v>1572</v>
      </c>
      <c r="B2652" s="4" t="s">
        <v>1633</v>
      </c>
      <c r="C2652" s="5">
        <v>48173</v>
      </c>
      <c r="D2652" s="6">
        <v>7338.35</v>
      </c>
    </row>
    <row r="2653" spans="1:4" ht="15.95" customHeight="1" x14ac:dyDescent="0.25">
      <c r="A2653" s="4" t="s">
        <v>1572</v>
      </c>
      <c r="B2653" s="4" t="s">
        <v>1634</v>
      </c>
      <c r="C2653" s="5">
        <v>48175</v>
      </c>
      <c r="D2653" s="6">
        <v>11131.11</v>
      </c>
    </row>
    <row r="2654" spans="1:4" ht="15.95" customHeight="1" x14ac:dyDescent="0.25">
      <c r="A2654" s="4" t="s">
        <v>1572</v>
      </c>
      <c r="B2654" s="4" t="s">
        <v>1635</v>
      </c>
      <c r="C2654" s="5">
        <v>48177</v>
      </c>
      <c r="D2654" s="6">
        <v>9732.23</v>
      </c>
    </row>
    <row r="2655" spans="1:4" ht="15.95" customHeight="1" x14ac:dyDescent="0.25">
      <c r="A2655" s="4" t="s">
        <v>1572</v>
      </c>
      <c r="B2655" s="4" t="s">
        <v>687</v>
      </c>
      <c r="C2655" s="5">
        <v>48179</v>
      </c>
      <c r="D2655" s="6">
        <v>10155.24</v>
      </c>
    </row>
    <row r="2656" spans="1:4" ht="15.95" customHeight="1" x14ac:dyDescent="0.25">
      <c r="A2656" s="4" t="s">
        <v>1572</v>
      </c>
      <c r="B2656" s="4" t="s">
        <v>759</v>
      </c>
      <c r="C2656" s="5">
        <v>48181</v>
      </c>
      <c r="D2656" s="6">
        <v>11233.49</v>
      </c>
    </row>
    <row r="2657" spans="1:4" ht="15.95" customHeight="1" x14ac:dyDescent="0.25">
      <c r="A2657" s="4" t="s">
        <v>1572</v>
      </c>
      <c r="B2657" s="4" t="s">
        <v>1636</v>
      </c>
      <c r="C2657" s="5">
        <v>48183</v>
      </c>
      <c r="D2657" s="6">
        <v>10391.67</v>
      </c>
    </row>
    <row r="2658" spans="1:4" ht="15.95" customHeight="1" x14ac:dyDescent="0.25">
      <c r="A2658" s="4" t="s">
        <v>1572</v>
      </c>
      <c r="B2658" s="4" t="s">
        <v>1637</v>
      </c>
      <c r="C2658" s="5">
        <v>48185</v>
      </c>
      <c r="D2658" s="6">
        <v>10371.51</v>
      </c>
    </row>
    <row r="2659" spans="1:4" ht="15.95" customHeight="1" x14ac:dyDescent="0.25">
      <c r="A2659" s="4" t="s">
        <v>1572</v>
      </c>
      <c r="B2659" s="4" t="s">
        <v>1288</v>
      </c>
      <c r="C2659" s="5">
        <v>48187</v>
      </c>
      <c r="D2659" s="6">
        <v>9142</v>
      </c>
    </row>
    <row r="2660" spans="1:4" ht="15.95" customHeight="1" x14ac:dyDescent="0.25">
      <c r="A2660" s="4" t="s">
        <v>1572</v>
      </c>
      <c r="B2660" s="4" t="s">
        <v>90</v>
      </c>
      <c r="C2660" s="5">
        <v>48189</v>
      </c>
      <c r="D2660" s="6">
        <v>9862.2900000000009</v>
      </c>
    </row>
    <row r="2661" spans="1:4" ht="15.95" customHeight="1" x14ac:dyDescent="0.25">
      <c r="A2661" s="4" t="s">
        <v>1572</v>
      </c>
      <c r="B2661" s="4" t="s">
        <v>428</v>
      </c>
      <c r="C2661" s="5">
        <v>48191</v>
      </c>
      <c r="D2661" s="6">
        <v>10909.57</v>
      </c>
    </row>
    <row r="2662" spans="1:4" ht="15.95" customHeight="1" x14ac:dyDescent="0.25">
      <c r="A2662" s="4" t="s">
        <v>1572</v>
      </c>
      <c r="B2662" s="4" t="s">
        <v>345</v>
      </c>
      <c r="C2662" s="5">
        <v>48193</v>
      </c>
      <c r="D2662" s="6">
        <v>8775.74</v>
      </c>
    </row>
    <row r="2663" spans="1:4" ht="15.95" customHeight="1" x14ac:dyDescent="0.25">
      <c r="A2663" s="4" t="s">
        <v>1572</v>
      </c>
      <c r="B2663" s="4" t="s">
        <v>1638</v>
      </c>
      <c r="C2663" s="5">
        <v>48195</v>
      </c>
      <c r="D2663" s="6">
        <v>10213.81</v>
      </c>
    </row>
    <row r="2664" spans="1:4" ht="15.95" customHeight="1" x14ac:dyDescent="0.25">
      <c r="A2664" s="4" t="s">
        <v>1572</v>
      </c>
      <c r="B2664" s="4" t="s">
        <v>1557</v>
      </c>
      <c r="C2664" s="5">
        <v>48197</v>
      </c>
      <c r="D2664" s="6">
        <v>10785.06</v>
      </c>
    </row>
    <row r="2665" spans="1:4" ht="15.95" customHeight="1" x14ac:dyDescent="0.25">
      <c r="A2665" s="4" t="s">
        <v>1572</v>
      </c>
      <c r="B2665" s="4" t="s">
        <v>513</v>
      </c>
      <c r="C2665" s="5">
        <v>48199</v>
      </c>
      <c r="D2665" s="6">
        <v>10209.200000000001</v>
      </c>
    </row>
    <row r="2666" spans="1:4" ht="15.95" customHeight="1" x14ac:dyDescent="0.25">
      <c r="A2666" s="4" t="s">
        <v>1572</v>
      </c>
      <c r="B2666" s="4" t="s">
        <v>431</v>
      </c>
      <c r="C2666" s="5">
        <v>48201</v>
      </c>
      <c r="D2666" s="6">
        <v>12409.96</v>
      </c>
    </row>
    <row r="2667" spans="1:4" ht="15.95" customHeight="1" x14ac:dyDescent="0.25">
      <c r="A2667" s="4" t="s">
        <v>1572</v>
      </c>
      <c r="B2667" s="4" t="s">
        <v>514</v>
      </c>
      <c r="C2667" s="5">
        <v>48203</v>
      </c>
      <c r="D2667" s="6">
        <v>10007.08</v>
      </c>
    </row>
    <row r="2668" spans="1:4" ht="15.95" customHeight="1" x14ac:dyDescent="0.25">
      <c r="A2668" s="4" t="s">
        <v>1572</v>
      </c>
      <c r="B2668" s="4" t="s">
        <v>1639</v>
      </c>
      <c r="C2668" s="5">
        <v>48205</v>
      </c>
      <c r="D2668" s="6">
        <v>10281.44</v>
      </c>
    </row>
    <row r="2669" spans="1:4" ht="15.95" customHeight="1" x14ac:dyDescent="0.25">
      <c r="A2669" s="4" t="s">
        <v>1572</v>
      </c>
      <c r="B2669" s="4" t="s">
        <v>692</v>
      </c>
      <c r="C2669" s="5">
        <v>48207</v>
      </c>
      <c r="D2669" s="6">
        <v>9947.23</v>
      </c>
    </row>
    <row r="2670" spans="1:4" ht="15.95" customHeight="1" x14ac:dyDescent="0.25">
      <c r="A2670" s="4" t="s">
        <v>1572</v>
      </c>
      <c r="B2670" s="4" t="s">
        <v>1640</v>
      </c>
      <c r="C2670" s="5">
        <v>48209</v>
      </c>
      <c r="D2670" s="6">
        <v>9261.33</v>
      </c>
    </row>
    <row r="2671" spans="1:4" ht="15.95" customHeight="1" x14ac:dyDescent="0.25">
      <c r="A2671" s="4" t="s">
        <v>1572</v>
      </c>
      <c r="B2671" s="4" t="s">
        <v>1641</v>
      </c>
      <c r="C2671" s="5">
        <v>48211</v>
      </c>
      <c r="D2671" s="6">
        <v>7715.76</v>
      </c>
    </row>
    <row r="2672" spans="1:4" ht="15.95" customHeight="1" x14ac:dyDescent="0.25">
      <c r="A2672" s="4" t="s">
        <v>1572</v>
      </c>
      <c r="B2672" s="4" t="s">
        <v>593</v>
      </c>
      <c r="C2672" s="5">
        <v>48213</v>
      </c>
      <c r="D2672" s="6">
        <v>10703.66</v>
      </c>
    </row>
    <row r="2673" spans="1:4" ht="15.95" customHeight="1" x14ac:dyDescent="0.25">
      <c r="A2673" s="4" t="s">
        <v>1572</v>
      </c>
      <c r="B2673" s="4" t="s">
        <v>1290</v>
      </c>
      <c r="C2673" s="5">
        <v>48215</v>
      </c>
      <c r="D2673" s="6">
        <v>12002.66</v>
      </c>
    </row>
    <row r="2674" spans="1:4" ht="15.95" customHeight="1" x14ac:dyDescent="0.25">
      <c r="A2674" s="4" t="s">
        <v>1572</v>
      </c>
      <c r="B2674" s="4" t="s">
        <v>1095</v>
      </c>
      <c r="C2674" s="5">
        <v>48217</v>
      </c>
      <c r="D2674" s="6">
        <v>8083.84</v>
      </c>
    </row>
    <row r="2675" spans="1:4" ht="15.95" customHeight="1" x14ac:dyDescent="0.25">
      <c r="A2675" s="4" t="s">
        <v>1572</v>
      </c>
      <c r="B2675" s="4" t="s">
        <v>1642</v>
      </c>
      <c r="C2675" s="5">
        <v>48219</v>
      </c>
      <c r="D2675" s="6">
        <v>9771.1</v>
      </c>
    </row>
    <row r="2676" spans="1:4" ht="15.95" customHeight="1" x14ac:dyDescent="0.25">
      <c r="A2676" s="4" t="s">
        <v>1572</v>
      </c>
      <c r="B2676" s="4" t="s">
        <v>1643</v>
      </c>
      <c r="C2676" s="5">
        <v>48221</v>
      </c>
      <c r="D2676" s="6">
        <v>8976.93</v>
      </c>
    </row>
    <row r="2677" spans="1:4" ht="15.95" customHeight="1" x14ac:dyDescent="0.25">
      <c r="A2677" s="4" t="s">
        <v>1572</v>
      </c>
      <c r="B2677" s="4" t="s">
        <v>764</v>
      </c>
      <c r="C2677" s="5">
        <v>48223</v>
      </c>
      <c r="D2677" s="6">
        <v>10522.1</v>
      </c>
    </row>
    <row r="2678" spans="1:4" ht="15.95" customHeight="1" x14ac:dyDescent="0.25">
      <c r="A2678" s="4" t="s">
        <v>1572</v>
      </c>
      <c r="B2678" s="4" t="s">
        <v>92</v>
      </c>
      <c r="C2678" s="5">
        <v>48225</v>
      </c>
      <c r="D2678" s="6">
        <v>8975.7999999999993</v>
      </c>
    </row>
    <row r="2679" spans="1:4" ht="15.95" customHeight="1" x14ac:dyDescent="0.25">
      <c r="A2679" s="4" t="s">
        <v>1572</v>
      </c>
      <c r="B2679" s="4" t="s">
        <v>150</v>
      </c>
      <c r="C2679" s="5">
        <v>48227</v>
      </c>
      <c r="D2679" s="6">
        <v>9434.15</v>
      </c>
    </row>
    <row r="2680" spans="1:4" ht="15.95" customHeight="1" x14ac:dyDescent="0.25">
      <c r="A2680" s="4" t="s">
        <v>1572</v>
      </c>
      <c r="B2680" s="4" t="s">
        <v>1644</v>
      </c>
      <c r="C2680" s="5">
        <v>48229</v>
      </c>
      <c r="D2680" s="6">
        <v>6631.67</v>
      </c>
    </row>
    <row r="2681" spans="1:4" ht="15.95" customHeight="1" x14ac:dyDescent="0.25">
      <c r="A2681" s="4" t="s">
        <v>1572</v>
      </c>
      <c r="B2681" s="4" t="s">
        <v>1645</v>
      </c>
      <c r="C2681" s="5">
        <v>48231</v>
      </c>
      <c r="D2681" s="6">
        <v>11269.46</v>
      </c>
    </row>
    <row r="2682" spans="1:4" ht="15.95" customHeight="1" x14ac:dyDescent="0.25">
      <c r="A2682" s="4" t="s">
        <v>1572</v>
      </c>
      <c r="B2682" s="4" t="s">
        <v>1527</v>
      </c>
      <c r="C2682" s="5">
        <v>48233</v>
      </c>
      <c r="D2682" s="6">
        <v>10154.33</v>
      </c>
    </row>
    <row r="2683" spans="1:4" ht="15.95" customHeight="1" x14ac:dyDescent="0.25">
      <c r="A2683" s="4" t="s">
        <v>1572</v>
      </c>
      <c r="B2683" s="4" t="s">
        <v>1646</v>
      </c>
      <c r="C2683" s="5">
        <v>48235</v>
      </c>
      <c r="D2683" s="6">
        <v>8139.96</v>
      </c>
    </row>
    <row r="2684" spans="1:4" ht="15.95" customHeight="1" x14ac:dyDescent="0.25">
      <c r="A2684" s="4" t="s">
        <v>1572</v>
      </c>
      <c r="B2684" s="4" t="s">
        <v>1647</v>
      </c>
      <c r="C2684" s="5">
        <v>48237</v>
      </c>
      <c r="D2684" s="6">
        <v>9274.4</v>
      </c>
    </row>
    <row r="2685" spans="1:4" ht="15.95" customHeight="1" x14ac:dyDescent="0.25">
      <c r="A2685" s="4" t="s">
        <v>1572</v>
      </c>
      <c r="B2685" s="4" t="s">
        <v>93</v>
      </c>
      <c r="C2685" s="5">
        <v>48239</v>
      </c>
      <c r="D2685" s="6">
        <v>10566.37</v>
      </c>
    </row>
    <row r="2686" spans="1:4" ht="15.95" customHeight="1" x14ac:dyDescent="0.25">
      <c r="A2686" s="4" t="s">
        <v>1572</v>
      </c>
      <c r="B2686" s="4" t="s">
        <v>435</v>
      </c>
      <c r="C2686" s="5">
        <v>48241</v>
      </c>
      <c r="D2686" s="6">
        <v>10282.280000000001</v>
      </c>
    </row>
    <row r="2687" spans="1:4" ht="15.95" customHeight="1" x14ac:dyDescent="0.25">
      <c r="A2687" s="4" t="s">
        <v>1572</v>
      </c>
      <c r="B2687" s="4" t="s">
        <v>436</v>
      </c>
      <c r="C2687" s="5">
        <v>48243</v>
      </c>
      <c r="D2687" s="6">
        <v>5939.71</v>
      </c>
    </row>
    <row r="2688" spans="1:4" ht="15.95" customHeight="1" x14ac:dyDescent="0.25">
      <c r="A2688" s="4" t="s">
        <v>1572</v>
      </c>
      <c r="B2688" s="4" t="s">
        <v>94</v>
      </c>
      <c r="C2688" s="5">
        <v>48245</v>
      </c>
      <c r="D2688" s="6">
        <v>11387.63</v>
      </c>
    </row>
    <row r="2689" spans="1:4" ht="15.95" customHeight="1" x14ac:dyDescent="0.25">
      <c r="A2689" s="4" t="s">
        <v>1572</v>
      </c>
      <c r="B2689" s="4" t="s">
        <v>1648</v>
      </c>
      <c r="C2689" s="5">
        <v>48247</v>
      </c>
      <c r="D2689" s="6">
        <v>13968.67</v>
      </c>
    </row>
    <row r="2690" spans="1:4" ht="15.95" customHeight="1" x14ac:dyDescent="0.25">
      <c r="A2690" s="4" t="s">
        <v>1572</v>
      </c>
      <c r="B2690" s="4" t="s">
        <v>1649</v>
      </c>
      <c r="C2690" s="5">
        <v>48249</v>
      </c>
      <c r="D2690" s="6">
        <v>13406.2</v>
      </c>
    </row>
    <row r="2691" spans="1:4" ht="15.95" customHeight="1" x14ac:dyDescent="0.25">
      <c r="A2691" s="4" t="s">
        <v>1572</v>
      </c>
      <c r="B2691" s="4" t="s">
        <v>153</v>
      </c>
      <c r="C2691" s="5">
        <v>48251</v>
      </c>
      <c r="D2691" s="6">
        <v>11264.31</v>
      </c>
    </row>
    <row r="2692" spans="1:4" ht="15.95" customHeight="1" x14ac:dyDescent="0.25">
      <c r="A2692" s="4" t="s">
        <v>1572</v>
      </c>
      <c r="B2692" s="4" t="s">
        <v>438</v>
      </c>
      <c r="C2692" s="5">
        <v>48253</v>
      </c>
      <c r="D2692" s="6">
        <v>9518.31</v>
      </c>
    </row>
    <row r="2693" spans="1:4" ht="15.95" customHeight="1" x14ac:dyDescent="0.25">
      <c r="A2693" s="4" t="s">
        <v>1572</v>
      </c>
      <c r="B2693" s="4" t="s">
        <v>1650</v>
      </c>
      <c r="C2693" s="5">
        <v>48255</v>
      </c>
      <c r="D2693" s="6">
        <v>9892.7000000000007</v>
      </c>
    </row>
    <row r="2694" spans="1:4" ht="15.95" customHeight="1" x14ac:dyDescent="0.25">
      <c r="A2694" s="4" t="s">
        <v>1572</v>
      </c>
      <c r="B2694" s="4" t="s">
        <v>1651</v>
      </c>
      <c r="C2694" s="5">
        <v>48257</v>
      </c>
      <c r="D2694" s="6">
        <v>10185.209999999999</v>
      </c>
    </row>
    <row r="2695" spans="1:4" ht="15.95" customHeight="1" x14ac:dyDescent="0.25">
      <c r="A2695" s="4" t="s">
        <v>1572</v>
      </c>
      <c r="B2695" s="4" t="s">
        <v>599</v>
      </c>
      <c r="C2695" s="5">
        <v>48259</v>
      </c>
      <c r="D2695" s="6">
        <v>7696.82</v>
      </c>
    </row>
    <row r="2696" spans="1:4" ht="15.95" customHeight="1" x14ac:dyDescent="0.25">
      <c r="A2696" s="4" t="s">
        <v>1572</v>
      </c>
      <c r="B2696" s="4" t="s">
        <v>1652</v>
      </c>
      <c r="C2696" s="5">
        <v>48261</v>
      </c>
      <c r="D2696" s="6">
        <v>15818.23</v>
      </c>
    </row>
    <row r="2697" spans="1:4" ht="15.95" customHeight="1" x14ac:dyDescent="0.25">
      <c r="A2697" s="4" t="s">
        <v>1572</v>
      </c>
      <c r="B2697" s="4" t="s">
        <v>324</v>
      </c>
      <c r="C2697" s="5">
        <v>48263</v>
      </c>
      <c r="D2697" s="6">
        <v>12907.39</v>
      </c>
    </row>
    <row r="2698" spans="1:4" ht="15.95" customHeight="1" x14ac:dyDescent="0.25">
      <c r="A2698" s="4" t="s">
        <v>1572</v>
      </c>
      <c r="B2698" s="4" t="s">
        <v>1653</v>
      </c>
      <c r="C2698" s="5">
        <v>48265</v>
      </c>
      <c r="D2698" s="6">
        <v>8223.99</v>
      </c>
    </row>
    <row r="2699" spans="1:4" ht="15.95" customHeight="1" x14ac:dyDescent="0.25">
      <c r="A2699" s="4" t="s">
        <v>1572</v>
      </c>
      <c r="B2699" s="4" t="s">
        <v>1654</v>
      </c>
      <c r="C2699" s="5">
        <v>48267</v>
      </c>
      <c r="D2699" s="6">
        <v>9327.39</v>
      </c>
    </row>
    <row r="2700" spans="1:4" ht="15.95" customHeight="1" x14ac:dyDescent="0.25">
      <c r="A2700" s="4" t="s">
        <v>1572</v>
      </c>
      <c r="B2700" s="4" t="s">
        <v>1655</v>
      </c>
      <c r="C2700" s="5">
        <v>48269</v>
      </c>
      <c r="D2700" s="7" t="s">
        <v>36</v>
      </c>
    </row>
    <row r="2701" spans="1:4" ht="15.95" customHeight="1" x14ac:dyDescent="0.25">
      <c r="A2701" s="4" t="s">
        <v>1572</v>
      </c>
      <c r="B2701" s="4" t="s">
        <v>1656</v>
      </c>
      <c r="C2701" s="5">
        <v>48271</v>
      </c>
      <c r="D2701" s="6">
        <v>7574.22</v>
      </c>
    </row>
    <row r="2702" spans="1:4" ht="15.95" customHeight="1" x14ac:dyDescent="0.25">
      <c r="A2702" s="4" t="s">
        <v>1572</v>
      </c>
      <c r="B2702" s="4" t="s">
        <v>1657</v>
      </c>
      <c r="C2702" s="5">
        <v>48273</v>
      </c>
      <c r="D2702" s="6">
        <v>10719.42</v>
      </c>
    </row>
    <row r="2703" spans="1:4" ht="15.95" customHeight="1" x14ac:dyDescent="0.25">
      <c r="A2703" s="4" t="s">
        <v>1572</v>
      </c>
      <c r="B2703" s="4" t="s">
        <v>600</v>
      </c>
      <c r="C2703" s="5">
        <v>48275</v>
      </c>
      <c r="D2703" s="6">
        <v>10896.06</v>
      </c>
    </row>
    <row r="2704" spans="1:4" ht="15.95" customHeight="1" x14ac:dyDescent="0.25">
      <c r="A2704" s="4" t="s">
        <v>1572</v>
      </c>
      <c r="B2704" s="4" t="s">
        <v>601</v>
      </c>
      <c r="C2704" s="5">
        <v>48283</v>
      </c>
      <c r="D2704" s="6">
        <v>9558.43</v>
      </c>
    </row>
    <row r="2705" spans="1:4" ht="15.95" customHeight="1" x14ac:dyDescent="0.25">
      <c r="A2705" s="4" t="s">
        <v>1572</v>
      </c>
      <c r="B2705" s="4" t="s">
        <v>95</v>
      </c>
      <c r="C2705" s="5">
        <v>48277</v>
      </c>
      <c r="D2705" s="6">
        <v>10169.209999999999</v>
      </c>
    </row>
    <row r="2706" spans="1:4" ht="15.95" customHeight="1" x14ac:dyDescent="0.25">
      <c r="A2706" s="4" t="s">
        <v>1572</v>
      </c>
      <c r="B2706" s="4" t="s">
        <v>1658</v>
      </c>
      <c r="C2706" s="5">
        <v>48279</v>
      </c>
      <c r="D2706" s="6">
        <v>8957.1299999999992</v>
      </c>
    </row>
    <row r="2707" spans="1:4" ht="15.95" customHeight="1" x14ac:dyDescent="0.25">
      <c r="A2707" s="4" t="s">
        <v>1572</v>
      </c>
      <c r="B2707" s="4" t="s">
        <v>1659</v>
      </c>
      <c r="C2707" s="5">
        <v>48281</v>
      </c>
      <c r="D2707" s="6">
        <v>10901.98</v>
      </c>
    </row>
    <row r="2708" spans="1:4" ht="15.95" customHeight="1" x14ac:dyDescent="0.25">
      <c r="A2708" s="4" t="s">
        <v>1572</v>
      </c>
      <c r="B2708" s="4" t="s">
        <v>1660</v>
      </c>
      <c r="C2708" s="5">
        <v>48285</v>
      </c>
      <c r="D2708" s="6">
        <v>10411.84</v>
      </c>
    </row>
    <row r="2709" spans="1:4" ht="15.95" customHeight="1" x14ac:dyDescent="0.25">
      <c r="A2709" s="4" t="s">
        <v>1572</v>
      </c>
      <c r="B2709" s="4" t="s">
        <v>98</v>
      </c>
      <c r="C2709" s="5">
        <v>48287</v>
      </c>
      <c r="D2709" s="6">
        <v>9901.82</v>
      </c>
    </row>
    <row r="2710" spans="1:4" ht="15.95" customHeight="1" x14ac:dyDescent="0.25">
      <c r="A2710" s="4" t="s">
        <v>1572</v>
      </c>
      <c r="B2710" s="4" t="s">
        <v>353</v>
      </c>
      <c r="C2710" s="5">
        <v>48289</v>
      </c>
      <c r="D2710" s="6">
        <v>9363.65</v>
      </c>
    </row>
    <row r="2711" spans="1:4" ht="15.95" customHeight="1" x14ac:dyDescent="0.25">
      <c r="A2711" s="4" t="s">
        <v>1572</v>
      </c>
      <c r="B2711" s="4" t="s">
        <v>355</v>
      </c>
      <c r="C2711" s="5">
        <v>48291</v>
      </c>
      <c r="D2711" s="6">
        <v>12348.71</v>
      </c>
    </row>
    <row r="2712" spans="1:4" ht="15.95" customHeight="1" x14ac:dyDescent="0.25">
      <c r="A2712" s="4" t="s">
        <v>1572</v>
      </c>
      <c r="B2712" s="4" t="s">
        <v>99</v>
      </c>
      <c r="C2712" s="5">
        <v>48293</v>
      </c>
      <c r="D2712" s="6">
        <v>10172.120000000001</v>
      </c>
    </row>
    <row r="2713" spans="1:4" ht="15.95" customHeight="1" x14ac:dyDescent="0.25">
      <c r="A2713" s="4" t="s">
        <v>1572</v>
      </c>
      <c r="B2713" s="4" t="s">
        <v>1661</v>
      </c>
      <c r="C2713" s="5">
        <v>48295</v>
      </c>
      <c r="D2713" s="6">
        <v>7848.01</v>
      </c>
    </row>
    <row r="2714" spans="1:4" ht="15.95" customHeight="1" x14ac:dyDescent="0.25">
      <c r="A2714" s="4" t="s">
        <v>1572</v>
      </c>
      <c r="B2714" s="4" t="s">
        <v>1662</v>
      </c>
      <c r="C2714" s="5">
        <v>48297</v>
      </c>
      <c r="D2714" s="6">
        <v>10732.1</v>
      </c>
    </row>
    <row r="2715" spans="1:4" ht="15.95" customHeight="1" x14ac:dyDescent="0.25">
      <c r="A2715" s="4" t="s">
        <v>1572</v>
      </c>
      <c r="B2715" s="4" t="s">
        <v>1663</v>
      </c>
      <c r="C2715" s="5">
        <v>48299</v>
      </c>
      <c r="D2715" s="6">
        <v>8698.7999999999993</v>
      </c>
    </row>
    <row r="2716" spans="1:4" ht="15.95" customHeight="1" x14ac:dyDescent="0.25">
      <c r="A2716" s="4" t="s">
        <v>1572</v>
      </c>
      <c r="B2716" s="4" t="s">
        <v>1664</v>
      </c>
      <c r="C2716" s="5">
        <v>48301</v>
      </c>
      <c r="D2716" s="7" t="s">
        <v>36</v>
      </c>
    </row>
    <row r="2717" spans="1:4" ht="15.95" customHeight="1" x14ac:dyDescent="0.25">
      <c r="A2717" s="4" t="s">
        <v>1572</v>
      </c>
      <c r="B2717" s="4" t="s">
        <v>1665</v>
      </c>
      <c r="C2717" s="5">
        <v>48303</v>
      </c>
      <c r="D2717" s="6">
        <v>10391.75</v>
      </c>
    </row>
    <row r="2718" spans="1:4" ht="15.95" customHeight="1" x14ac:dyDescent="0.25">
      <c r="A2718" s="4" t="s">
        <v>1572</v>
      </c>
      <c r="B2718" s="4" t="s">
        <v>1666</v>
      </c>
      <c r="C2718" s="5">
        <v>48305</v>
      </c>
      <c r="D2718" s="6">
        <v>9556.34</v>
      </c>
    </row>
    <row r="2719" spans="1:4" ht="15.95" customHeight="1" x14ac:dyDescent="0.25">
      <c r="A2719" s="4" t="s">
        <v>1572</v>
      </c>
      <c r="B2719" s="4" t="s">
        <v>102</v>
      </c>
      <c r="C2719" s="5">
        <v>48313</v>
      </c>
      <c r="D2719" s="6">
        <v>11247.36</v>
      </c>
    </row>
    <row r="2720" spans="1:4" ht="15.95" customHeight="1" x14ac:dyDescent="0.25">
      <c r="A2720" s="4" t="s">
        <v>1572</v>
      </c>
      <c r="B2720" s="4" t="s">
        <v>104</v>
      </c>
      <c r="C2720" s="5">
        <v>48315</v>
      </c>
      <c r="D2720" s="6">
        <v>10926.54</v>
      </c>
    </row>
    <row r="2721" spans="1:4" ht="15.95" customHeight="1" x14ac:dyDescent="0.25">
      <c r="A2721" s="4" t="s">
        <v>1572</v>
      </c>
      <c r="B2721" s="4" t="s">
        <v>357</v>
      </c>
      <c r="C2721" s="5">
        <v>48317</v>
      </c>
      <c r="D2721" s="6">
        <v>11951.08</v>
      </c>
    </row>
    <row r="2722" spans="1:4" ht="15.95" customHeight="1" x14ac:dyDescent="0.25">
      <c r="A2722" s="4" t="s">
        <v>1572</v>
      </c>
      <c r="B2722" s="4" t="s">
        <v>604</v>
      </c>
      <c r="C2722" s="5">
        <v>48319</v>
      </c>
      <c r="D2722" s="6">
        <v>6750.27</v>
      </c>
    </row>
    <row r="2723" spans="1:4" ht="15.95" customHeight="1" x14ac:dyDescent="0.25">
      <c r="A2723" s="4" t="s">
        <v>1572</v>
      </c>
      <c r="B2723" s="4" t="s">
        <v>1667</v>
      </c>
      <c r="C2723" s="5">
        <v>48321</v>
      </c>
      <c r="D2723" s="6">
        <v>11554.35</v>
      </c>
    </row>
    <row r="2724" spans="1:4" ht="15.95" customHeight="1" x14ac:dyDescent="0.25">
      <c r="A2724" s="4" t="s">
        <v>1572</v>
      </c>
      <c r="B2724" s="4" t="s">
        <v>1668</v>
      </c>
      <c r="C2724" s="5">
        <v>48323</v>
      </c>
      <c r="D2724" s="6">
        <v>11523.03</v>
      </c>
    </row>
    <row r="2725" spans="1:4" ht="15.95" customHeight="1" x14ac:dyDescent="0.25">
      <c r="A2725" s="4" t="s">
        <v>1572</v>
      </c>
      <c r="B2725" s="4" t="s">
        <v>1669</v>
      </c>
      <c r="C2725" s="5">
        <v>48307</v>
      </c>
      <c r="D2725" s="6">
        <v>9096.2000000000007</v>
      </c>
    </row>
    <row r="2726" spans="1:4" ht="15.95" customHeight="1" x14ac:dyDescent="0.25">
      <c r="A2726" s="4" t="s">
        <v>1572</v>
      </c>
      <c r="B2726" s="4" t="s">
        <v>1670</v>
      </c>
      <c r="C2726" s="5">
        <v>48309</v>
      </c>
      <c r="D2726" s="6">
        <v>8398.64</v>
      </c>
    </row>
    <row r="2727" spans="1:4" ht="15.95" customHeight="1" x14ac:dyDescent="0.25">
      <c r="A2727" s="4" t="s">
        <v>1572</v>
      </c>
      <c r="B2727" s="4" t="s">
        <v>1671</v>
      </c>
      <c r="C2727" s="5">
        <v>48311</v>
      </c>
      <c r="D2727" s="6">
        <v>9442.67</v>
      </c>
    </row>
    <row r="2728" spans="1:4" ht="15.95" customHeight="1" x14ac:dyDescent="0.25">
      <c r="A2728" s="4" t="s">
        <v>1572</v>
      </c>
      <c r="B2728" s="4" t="s">
        <v>1367</v>
      </c>
      <c r="C2728" s="5">
        <v>48325</v>
      </c>
      <c r="D2728" s="6">
        <v>9845.02</v>
      </c>
    </row>
    <row r="2729" spans="1:4" ht="15.95" customHeight="1" x14ac:dyDescent="0.25">
      <c r="A2729" s="4" t="s">
        <v>1572</v>
      </c>
      <c r="B2729" s="4" t="s">
        <v>609</v>
      </c>
      <c r="C2729" s="5">
        <v>48327</v>
      </c>
      <c r="D2729" s="6">
        <v>9686.33</v>
      </c>
    </row>
    <row r="2730" spans="1:4" ht="15.95" customHeight="1" x14ac:dyDescent="0.25">
      <c r="A2730" s="4" t="s">
        <v>1572</v>
      </c>
      <c r="B2730" s="4" t="s">
        <v>921</v>
      </c>
      <c r="C2730" s="5">
        <v>48329</v>
      </c>
      <c r="D2730" s="6">
        <v>8687.19</v>
      </c>
    </row>
    <row r="2731" spans="1:4" ht="15.95" customHeight="1" x14ac:dyDescent="0.25">
      <c r="A2731" s="4" t="s">
        <v>1572</v>
      </c>
      <c r="B2731" s="4" t="s">
        <v>1672</v>
      </c>
      <c r="C2731" s="5">
        <v>48331</v>
      </c>
      <c r="D2731" s="6">
        <v>11040.07</v>
      </c>
    </row>
    <row r="2732" spans="1:4" ht="15.95" customHeight="1" x14ac:dyDescent="0.25">
      <c r="A2732" s="4" t="s">
        <v>1572</v>
      </c>
      <c r="B2732" s="4" t="s">
        <v>524</v>
      </c>
      <c r="C2732" s="5">
        <v>48333</v>
      </c>
      <c r="D2732" s="6">
        <v>7623.23</v>
      </c>
    </row>
    <row r="2733" spans="1:4" ht="15.95" customHeight="1" x14ac:dyDescent="0.25">
      <c r="A2733" s="4" t="s">
        <v>1572</v>
      </c>
      <c r="B2733" s="4" t="s">
        <v>446</v>
      </c>
      <c r="C2733" s="5">
        <v>48335</v>
      </c>
      <c r="D2733" s="6">
        <v>10879.7</v>
      </c>
    </row>
    <row r="2734" spans="1:4" ht="15.95" customHeight="1" x14ac:dyDescent="0.25">
      <c r="A2734" s="4" t="s">
        <v>1572</v>
      </c>
      <c r="B2734" s="4" t="s">
        <v>1673</v>
      </c>
      <c r="C2734" s="5">
        <v>48337</v>
      </c>
      <c r="D2734" s="6">
        <v>9857.5400000000009</v>
      </c>
    </row>
    <row r="2735" spans="1:4" ht="15.95" customHeight="1" x14ac:dyDescent="0.25">
      <c r="A2735" s="4" t="s">
        <v>1572</v>
      </c>
      <c r="B2735" s="4" t="s">
        <v>108</v>
      </c>
      <c r="C2735" s="5">
        <v>48339</v>
      </c>
      <c r="D2735" s="6">
        <v>11093.85</v>
      </c>
    </row>
    <row r="2736" spans="1:4" ht="15.95" customHeight="1" x14ac:dyDescent="0.25">
      <c r="A2736" s="4" t="s">
        <v>1572</v>
      </c>
      <c r="B2736" s="4" t="s">
        <v>1157</v>
      </c>
      <c r="C2736" s="5">
        <v>48341</v>
      </c>
      <c r="D2736" s="6">
        <v>8778.69</v>
      </c>
    </row>
    <row r="2737" spans="1:4" ht="15.95" customHeight="1" x14ac:dyDescent="0.25">
      <c r="A2737" s="4" t="s">
        <v>1572</v>
      </c>
      <c r="B2737" s="4" t="s">
        <v>702</v>
      </c>
      <c r="C2737" s="5">
        <v>48343</v>
      </c>
      <c r="D2737" s="6">
        <v>10239.66</v>
      </c>
    </row>
    <row r="2738" spans="1:4" ht="15.95" customHeight="1" x14ac:dyDescent="0.25">
      <c r="A2738" s="4" t="s">
        <v>1572</v>
      </c>
      <c r="B2738" s="4" t="s">
        <v>1674</v>
      </c>
      <c r="C2738" s="5">
        <v>48345</v>
      </c>
      <c r="D2738" s="6">
        <v>8749.41</v>
      </c>
    </row>
    <row r="2739" spans="1:4" ht="15.95" customHeight="1" x14ac:dyDescent="0.25">
      <c r="A2739" s="4" t="s">
        <v>1572</v>
      </c>
      <c r="B2739" s="4" t="s">
        <v>1675</v>
      </c>
      <c r="C2739" s="5">
        <v>48347</v>
      </c>
      <c r="D2739" s="6">
        <v>10293.620000000001</v>
      </c>
    </row>
    <row r="2740" spans="1:4" ht="15.95" customHeight="1" x14ac:dyDescent="0.25">
      <c r="A2740" s="4" t="s">
        <v>1572</v>
      </c>
      <c r="B2740" s="4" t="s">
        <v>1676</v>
      </c>
      <c r="C2740" s="5">
        <v>48349</v>
      </c>
      <c r="D2740" s="6">
        <v>10226.120000000001</v>
      </c>
    </row>
    <row r="2741" spans="1:4" ht="15.95" customHeight="1" x14ac:dyDescent="0.25">
      <c r="A2741" s="4" t="s">
        <v>1572</v>
      </c>
      <c r="B2741" s="4" t="s">
        <v>162</v>
      </c>
      <c r="C2741" s="5">
        <v>48351</v>
      </c>
      <c r="D2741" s="6">
        <v>10573.13</v>
      </c>
    </row>
    <row r="2742" spans="1:4" ht="15.95" customHeight="1" x14ac:dyDescent="0.25">
      <c r="A2742" s="4" t="s">
        <v>1572</v>
      </c>
      <c r="B2742" s="4" t="s">
        <v>1677</v>
      </c>
      <c r="C2742" s="5">
        <v>48353</v>
      </c>
      <c r="D2742" s="6">
        <v>9345.14</v>
      </c>
    </row>
    <row r="2743" spans="1:4" ht="15.95" customHeight="1" x14ac:dyDescent="0.25">
      <c r="A2743" s="4" t="s">
        <v>1572</v>
      </c>
      <c r="B2743" s="4" t="s">
        <v>1678</v>
      </c>
      <c r="C2743" s="5">
        <v>48355</v>
      </c>
      <c r="D2743" s="6">
        <v>10582.68</v>
      </c>
    </row>
    <row r="2744" spans="1:4" ht="15.95" customHeight="1" x14ac:dyDescent="0.25">
      <c r="A2744" s="4" t="s">
        <v>1572</v>
      </c>
      <c r="B2744" s="4" t="s">
        <v>1679</v>
      </c>
      <c r="C2744" s="5">
        <v>48357</v>
      </c>
      <c r="D2744" s="6">
        <v>8377.5499999999993</v>
      </c>
    </row>
    <row r="2745" spans="1:4" ht="15.95" customHeight="1" x14ac:dyDescent="0.25">
      <c r="A2745" s="4" t="s">
        <v>1572</v>
      </c>
      <c r="B2745" s="4" t="s">
        <v>780</v>
      </c>
      <c r="C2745" s="5">
        <v>48359</v>
      </c>
      <c r="D2745" s="6">
        <v>8131.06</v>
      </c>
    </row>
    <row r="2746" spans="1:4" ht="15.95" customHeight="1" x14ac:dyDescent="0.25">
      <c r="A2746" s="4" t="s">
        <v>1572</v>
      </c>
      <c r="B2746" s="4" t="s">
        <v>228</v>
      </c>
      <c r="C2746" s="5">
        <v>48361</v>
      </c>
      <c r="D2746" s="6">
        <v>10567.86</v>
      </c>
    </row>
    <row r="2747" spans="1:4" ht="15.95" customHeight="1" x14ac:dyDescent="0.25">
      <c r="A2747" s="4" t="s">
        <v>1572</v>
      </c>
      <c r="B2747" s="4" t="s">
        <v>1680</v>
      </c>
      <c r="C2747" s="5">
        <v>48363</v>
      </c>
      <c r="D2747" s="6">
        <v>10758.13</v>
      </c>
    </row>
    <row r="2748" spans="1:4" ht="15.95" customHeight="1" x14ac:dyDescent="0.25">
      <c r="A2748" s="4" t="s">
        <v>1572</v>
      </c>
      <c r="B2748" s="4" t="s">
        <v>1065</v>
      </c>
      <c r="C2748" s="5">
        <v>48365</v>
      </c>
      <c r="D2748" s="6">
        <v>10529.06</v>
      </c>
    </row>
    <row r="2749" spans="1:4" ht="15.95" customHeight="1" x14ac:dyDescent="0.25">
      <c r="A2749" s="4" t="s">
        <v>1572</v>
      </c>
      <c r="B2749" s="4" t="s">
        <v>1681</v>
      </c>
      <c r="C2749" s="5">
        <v>48367</v>
      </c>
      <c r="D2749" s="6">
        <v>10033.75</v>
      </c>
    </row>
    <row r="2750" spans="1:4" ht="15.95" customHeight="1" x14ac:dyDescent="0.25">
      <c r="A2750" s="4" t="s">
        <v>1572</v>
      </c>
      <c r="B2750" s="4" t="s">
        <v>1682</v>
      </c>
      <c r="C2750" s="5">
        <v>48369</v>
      </c>
      <c r="D2750" s="6">
        <v>10335.700000000001</v>
      </c>
    </row>
    <row r="2751" spans="1:4" ht="15.95" customHeight="1" x14ac:dyDescent="0.25">
      <c r="A2751" s="4" t="s">
        <v>1572</v>
      </c>
      <c r="B2751" s="4" t="s">
        <v>1683</v>
      </c>
      <c r="C2751" s="5">
        <v>48371</v>
      </c>
      <c r="D2751" s="6">
        <v>11097.76</v>
      </c>
    </row>
    <row r="2752" spans="1:4" ht="15.95" customHeight="1" x14ac:dyDescent="0.25">
      <c r="A2752" s="4" t="s">
        <v>1572</v>
      </c>
      <c r="B2752" s="4" t="s">
        <v>166</v>
      </c>
      <c r="C2752" s="5">
        <v>48373</v>
      </c>
      <c r="D2752" s="6">
        <v>8656.82</v>
      </c>
    </row>
    <row r="2753" spans="1:4" ht="15.95" customHeight="1" x14ac:dyDescent="0.25">
      <c r="A2753" s="4" t="s">
        <v>1572</v>
      </c>
      <c r="B2753" s="4" t="s">
        <v>1469</v>
      </c>
      <c r="C2753" s="5">
        <v>48375</v>
      </c>
      <c r="D2753" s="6">
        <v>9442.11</v>
      </c>
    </row>
    <row r="2754" spans="1:4" ht="15.95" customHeight="1" x14ac:dyDescent="0.25">
      <c r="A2754" s="4" t="s">
        <v>1572</v>
      </c>
      <c r="B2754" s="4" t="s">
        <v>1684</v>
      </c>
      <c r="C2754" s="5">
        <v>48377</v>
      </c>
      <c r="D2754" s="6">
        <v>5606.99</v>
      </c>
    </row>
    <row r="2755" spans="1:4" ht="15.95" customHeight="1" x14ac:dyDescent="0.25">
      <c r="A2755" s="4" t="s">
        <v>1572</v>
      </c>
      <c r="B2755" s="4" t="s">
        <v>1685</v>
      </c>
      <c r="C2755" s="5">
        <v>48379</v>
      </c>
      <c r="D2755" s="6">
        <v>9987.02</v>
      </c>
    </row>
    <row r="2756" spans="1:4" ht="15.95" customHeight="1" x14ac:dyDescent="0.25">
      <c r="A2756" s="4" t="s">
        <v>1572</v>
      </c>
      <c r="B2756" s="4" t="s">
        <v>1686</v>
      </c>
      <c r="C2756" s="5">
        <v>48381</v>
      </c>
      <c r="D2756" s="6">
        <v>9360.9500000000007</v>
      </c>
    </row>
    <row r="2757" spans="1:4" ht="15.95" customHeight="1" x14ac:dyDescent="0.25">
      <c r="A2757" s="4" t="s">
        <v>1572</v>
      </c>
      <c r="B2757" s="4" t="s">
        <v>1687</v>
      </c>
      <c r="C2757" s="5">
        <v>48383</v>
      </c>
      <c r="D2757" s="6">
        <v>8867.57</v>
      </c>
    </row>
    <row r="2758" spans="1:4" ht="15.95" customHeight="1" x14ac:dyDescent="0.25">
      <c r="A2758" s="4" t="s">
        <v>1572</v>
      </c>
      <c r="B2758" s="4" t="s">
        <v>1688</v>
      </c>
      <c r="C2758" s="5">
        <v>48385</v>
      </c>
      <c r="D2758" s="6">
        <v>9452.92</v>
      </c>
    </row>
    <row r="2759" spans="1:4" ht="15.95" customHeight="1" x14ac:dyDescent="0.25">
      <c r="A2759" s="4" t="s">
        <v>1572</v>
      </c>
      <c r="B2759" s="4" t="s">
        <v>820</v>
      </c>
      <c r="C2759" s="5">
        <v>48387</v>
      </c>
      <c r="D2759" s="6">
        <v>10609.44</v>
      </c>
    </row>
    <row r="2760" spans="1:4" ht="15.95" customHeight="1" x14ac:dyDescent="0.25">
      <c r="A2760" s="4" t="s">
        <v>1572</v>
      </c>
      <c r="B2760" s="4" t="s">
        <v>1689</v>
      </c>
      <c r="C2760" s="5">
        <v>48389</v>
      </c>
      <c r="D2760" s="6">
        <v>9214.4699999999993</v>
      </c>
    </row>
    <row r="2761" spans="1:4" ht="15.95" customHeight="1" x14ac:dyDescent="0.25">
      <c r="A2761" s="4" t="s">
        <v>1572</v>
      </c>
      <c r="B2761" s="4" t="s">
        <v>1690</v>
      </c>
      <c r="C2761" s="5">
        <v>48391</v>
      </c>
      <c r="D2761" s="6">
        <v>11574.98</v>
      </c>
    </row>
    <row r="2762" spans="1:4" ht="15.95" customHeight="1" x14ac:dyDescent="0.25">
      <c r="A2762" s="4" t="s">
        <v>1572</v>
      </c>
      <c r="B2762" s="4" t="s">
        <v>1536</v>
      </c>
      <c r="C2762" s="5">
        <v>48393</v>
      </c>
      <c r="D2762" s="6">
        <v>5210.3100000000004</v>
      </c>
    </row>
    <row r="2763" spans="1:4" ht="15.95" customHeight="1" x14ac:dyDescent="0.25">
      <c r="A2763" s="4" t="s">
        <v>1572</v>
      </c>
      <c r="B2763" s="4" t="s">
        <v>784</v>
      </c>
      <c r="C2763" s="5">
        <v>48395</v>
      </c>
      <c r="D2763" s="6">
        <v>9520.8799999999992</v>
      </c>
    </row>
    <row r="2764" spans="1:4" ht="15.95" customHeight="1" x14ac:dyDescent="0.25">
      <c r="A2764" s="4" t="s">
        <v>1572</v>
      </c>
      <c r="B2764" s="4" t="s">
        <v>1691</v>
      </c>
      <c r="C2764" s="5">
        <v>48397</v>
      </c>
      <c r="D2764" s="6">
        <v>9718.75</v>
      </c>
    </row>
    <row r="2765" spans="1:4" ht="15.95" customHeight="1" x14ac:dyDescent="0.25">
      <c r="A2765" s="4" t="s">
        <v>1572</v>
      </c>
      <c r="B2765" s="4" t="s">
        <v>1692</v>
      </c>
      <c r="C2765" s="5">
        <v>48399</v>
      </c>
      <c r="D2765" s="6">
        <v>10073.86</v>
      </c>
    </row>
    <row r="2766" spans="1:4" ht="15.95" customHeight="1" x14ac:dyDescent="0.25">
      <c r="A2766" s="4" t="s">
        <v>1572</v>
      </c>
      <c r="B2766" s="4" t="s">
        <v>1693</v>
      </c>
      <c r="C2766" s="5">
        <v>48401</v>
      </c>
      <c r="D2766" s="6">
        <v>10768.82</v>
      </c>
    </row>
    <row r="2767" spans="1:4" ht="15.95" customHeight="1" x14ac:dyDescent="0.25">
      <c r="A2767" s="4" t="s">
        <v>1572</v>
      </c>
      <c r="B2767" s="4" t="s">
        <v>821</v>
      </c>
      <c r="C2767" s="5">
        <v>48403</v>
      </c>
      <c r="D2767" s="6">
        <v>9606.69</v>
      </c>
    </row>
    <row r="2768" spans="1:4" ht="15.95" customHeight="1" x14ac:dyDescent="0.25">
      <c r="A2768" s="4" t="s">
        <v>1572</v>
      </c>
      <c r="B2768" s="4" t="s">
        <v>1694</v>
      </c>
      <c r="C2768" s="5">
        <v>48405</v>
      </c>
      <c r="D2768" s="6">
        <v>10356.39</v>
      </c>
    </row>
    <row r="2769" spans="1:4" ht="15.95" customHeight="1" x14ac:dyDescent="0.25">
      <c r="A2769" s="4" t="s">
        <v>1572</v>
      </c>
      <c r="B2769" s="4" t="s">
        <v>1695</v>
      </c>
      <c r="C2769" s="5">
        <v>48407</v>
      </c>
      <c r="D2769" s="6">
        <v>12202.85</v>
      </c>
    </row>
    <row r="2770" spans="1:4" ht="15.95" customHeight="1" x14ac:dyDescent="0.25">
      <c r="A2770" s="4" t="s">
        <v>1572</v>
      </c>
      <c r="B2770" s="4" t="s">
        <v>1696</v>
      </c>
      <c r="C2770" s="5">
        <v>48409</v>
      </c>
      <c r="D2770" s="6">
        <v>10303.17</v>
      </c>
    </row>
    <row r="2771" spans="1:4" ht="15.95" customHeight="1" x14ac:dyDescent="0.25">
      <c r="A2771" s="4" t="s">
        <v>1572</v>
      </c>
      <c r="B2771" s="4" t="s">
        <v>1697</v>
      </c>
      <c r="C2771" s="5">
        <v>48411</v>
      </c>
      <c r="D2771" s="6">
        <v>7538.14</v>
      </c>
    </row>
    <row r="2772" spans="1:4" ht="15.95" customHeight="1" x14ac:dyDescent="0.25">
      <c r="A2772" s="4" t="s">
        <v>1572</v>
      </c>
      <c r="B2772" s="4" t="s">
        <v>1698</v>
      </c>
      <c r="C2772" s="5">
        <v>48413</v>
      </c>
      <c r="D2772" s="6">
        <v>10096.89</v>
      </c>
    </row>
    <row r="2773" spans="1:4" ht="15.95" customHeight="1" x14ac:dyDescent="0.25">
      <c r="A2773" s="4" t="s">
        <v>1572</v>
      </c>
      <c r="B2773" s="4" t="s">
        <v>1699</v>
      </c>
      <c r="C2773" s="5">
        <v>48415</v>
      </c>
      <c r="D2773" s="6">
        <v>10092.48</v>
      </c>
    </row>
    <row r="2774" spans="1:4" ht="15.95" customHeight="1" x14ac:dyDescent="0.25">
      <c r="A2774" s="4" t="s">
        <v>1572</v>
      </c>
      <c r="B2774" s="4" t="s">
        <v>1700</v>
      </c>
      <c r="C2774" s="5">
        <v>48417</v>
      </c>
      <c r="D2774" s="6">
        <v>9317.2800000000007</v>
      </c>
    </row>
    <row r="2775" spans="1:4" ht="15.95" customHeight="1" x14ac:dyDescent="0.25">
      <c r="A2775" s="4" t="s">
        <v>1572</v>
      </c>
      <c r="B2775" s="4" t="s">
        <v>115</v>
      </c>
      <c r="C2775" s="5">
        <v>48419</v>
      </c>
      <c r="D2775" s="6">
        <v>9549.7999999999993</v>
      </c>
    </row>
    <row r="2776" spans="1:4" ht="15.95" customHeight="1" x14ac:dyDescent="0.25">
      <c r="A2776" s="4" t="s">
        <v>1572</v>
      </c>
      <c r="B2776" s="4" t="s">
        <v>723</v>
      </c>
      <c r="C2776" s="5">
        <v>48421</v>
      </c>
      <c r="D2776" s="6">
        <v>8232.26</v>
      </c>
    </row>
    <row r="2777" spans="1:4" ht="15.95" customHeight="1" x14ac:dyDescent="0.25">
      <c r="A2777" s="4" t="s">
        <v>1572</v>
      </c>
      <c r="B2777" s="4" t="s">
        <v>724</v>
      </c>
      <c r="C2777" s="5">
        <v>48423</v>
      </c>
      <c r="D2777" s="6">
        <v>10587.06</v>
      </c>
    </row>
    <row r="2778" spans="1:4" ht="15.95" customHeight="1" x14ac:dyDescent="0.25">
      <c r="A2778" s="4" t="s">
        <v>1572</v>
      </c>
      <c r="B2778" s="4" t="s">
        <v>1701</v>
      </c>
      <c r="C2778" s="5">
        <v>48425</v>
      </c>
      <c r="D2778" s="6">
        <v>9176.67</v>
      </c>
    </row>
    <row r="2779" spans="1:4" ht="15.95" customHeight="1" x14ac:dyDescent="0.25">
      <c r="A2779" s="4" t="s">
        <v>1572</v>
      </c>
      <c r="B2779" s="4" t="s">
        <v>1702</v>
      </c>
      <c r="C2779" s="5">
        <v>48427</v>
      </c>
      <c r="D2779" s="6">
        <v>12153.9</v>
      </c>
    </row>
    <row r="2780" spans="1:4" ht="15.95" customHeight="1" x14ac:dyDescent="0.25">
      <c r="A2780" s="4" t="s">
        <v>1572</v>
      </c>
      <c r="B2780" s="4" t="s">
        <v>461</v>
      </c>
      <c r="C2780" s="5">
        <v>48429</v>
      </c>
      <c r="D2780" s="6">
        <v>11009.54</v>
      </c>
    </row>
    <row r="2781" spans="1:4" ht="15.95" customHeight="1" x14ac:dyDescent="0.25">
      <c r="A2781" s="4" t="s">
        <v>1572</v>
      </c>
      <c r="B2781" s="4" t="s">
        <v>1703</v>
      </c>
      <c r="C2781" s="5">
        <v>48431</v>
      </c>
      <c r="D2781" s="6">
        <v>7266.98</v>
      </c>
    </row>
    <row r="2782" spans="1:4" ht="15.95" customHeight="1" x14ac:dyDescent="0.25">
      <c r="A2782" s="4" t="s">
        <v>1572</v>
      </c>
      <c r="B2782" s="4" t="s">
        <v>1704</v>
      </c>
      <c r="C2782" s="5">
        <v>48433</v>
      </c>
      <c r="D2782" s="6">
        <v>12743.1</v>
      </c>
    </row>
    <row r="2783" spans="1:4" ht="15.95" customHeight="1" x14ac:dyDescent="0.25">
      <c r="A2783" s="4" t="s">
        <v>1572</v>
      </c>
      <c r="B2783" s="4" t="s">
        <v>1705</v>
      </c>
      <c r="C2783" s="5">
        <v>48435</v>
      </c>
      <c r="D2783" s="6">
        <v>8223.89</v>
      </c>
    </row>
    <row r="2784" spans="1:4" ht="15.95" customHeight="1" x14ac:dyDescent="0.25">
      <c r="A2784" s="4" t="s">
        <v>1572</v>
      </c>
      <c r="B2784" s="4" t="s">
        <v>1706</v>
      </c>
      <c r="C2784" s="5">
        <v>48437</v>
      </c>
      <c r="D2784" s="6">
        <v>11302.64</v>
      </c>
    </row>
    <row r="2785" spans="1:4" ht="15.95" customHeight="1" x14ac:dyDescent="0.25">
      <c r="A2785" s="4" t="s">
        <v>1572</v>
      </c>
      <c r="B2785" s="4" t="s">
        <v>1707</v>
      </c>
      <c r="C2785" s="5">
        <v>48439</v>
      </c>
      <c r="D2785" s="6">
        <v>11408.02</v>
      </c>
    </row>
    <row r="2786" spans="1:4" ht="15.95" customHeight="1" x14ac:dyDescent="0.25">
      <c r="A2786" s="4" t="s">
        <v>1572</v>
      </c>
      <c r="B2786" s="4" t="s">
        <v>373</v>
      </c>
      <c r="C2786" s="5">
        <v>48441</v>
      </c>
      <c r="D2786" s="6">
        <v>9455.25</v>
      </c>
    </row>
    <row r="2787" spans="1:4" ht="15.95" customHeight="1" x14ac:dyDescent="0.25">
      <c r="A2787" s="4" t="s">
        <v>1572</v>
      </c>
      <c r="B2787" s="4" t="s">
        <v>467</v>
      </c>
      <c r="C2787" s="5">
        <v>48443</v>
      </c>
      <c r="D2787" s="6">
        <v>7028.68</v>
      </c>
    </row>
    <row r="2788" spans="1:4" ht="15.95" customHeight="1" x14ac:dyDescent="0.25">
      <c r="A2788" s="4" t="s">
        <v>1572</v>
      </c>
      <c r="B2788" s="4" t="s">
        <v>1708</v>
      </c>
      <c r="C2788" s="5">
        <v>48445</v>
      </c>
      <c r="D2788" s="6">
        <v>11840.09</v>
      </c>
    </row>
    <row r="2789" spans="1:4" ht="15.95" customHeight="1" x14ac:dyDescent="0.25">
      <c r="A2789" s="4" t="s">
        <v>1572</v>
      </c>
      <c r="B2789" s="4" t="s">
        <v>1709</v>
      </c>
      <c r="C2789" s="5">
        <v>48447</v>
      </c>
      <c r="D2789" s="6">
        <v>12804.5</v>
      </c>
    </row>
    <row r="2790" spans="1:4" ht="15.95" customHeight="1" x14ac:dyDescent="0.25">
      <c r="A2790" s="4" t="s">
        <v>1572</v>
      </c>
      <c r="B2790" s="4" t="s">
        <v>1710</v>
      </c>
      <c r="C2790" s="5">
        <v>48449</v>
      </c>
      <c r="D2790" s="6">
        <v>10034.18</v>
      </c>
    </row>
    <row r="2791" spans="1:4" ht="15.95" customHeight="1" x14ac:dyDescent="0.25">
      <c r="A2791" s="4" t="s">
        <v>1572</v>
      </c>
      <c r="B2791" s="4" t="s">
        <v>1711</v>
      </c>
      <c r="C2791" s="5">
        <v>48451</v>
      </c>
      <c r="D2791" s="6">
        <v>8703.42</v>
      </c>
    </row>
    <row r="2792" spans="1:4" ht="15.95" customHeight="1" x14ac:dyDescent="0.25">
      <c r="A2792" s="4" t="s">
        <v>1572</v>
      </c>
      <c r="B2792" s="4" t="s">
        <v>1712</v>
      </c>
      <c r="C2792" s="5">
        <v>48453</v>
      </c>
      <c r="D2792" s="6">
        <v>9759.19</v>
      </c>
    </row>
    <row r="2793" spans="1:4" ht="15.95" customHeight="1" x14ac:dyDescent="0.25">
      <c r="A2793" s="4" t="s">
        <v>1572</v>
      </c>
      <c r="B2793" s="4" t="s">
        <v>250</v>
      </c>
      <c r="C2793" s="5">
        <v>48455</v>
      </c>
      <c r="D2793" s="6">
        <v>10256.549999999999</v>
      </c>
    </row>
    <row r="2794" spans="1:4" ht="15.95" customHeight="1" x14ac:dyDescent="0.25">
      <c r="A2794" s="4" t="s">
        <v>1572</v>
      </c>
      <c r="B2794" s="4" t="s">
        <v>1713</v>
      </c>
      <c r="C2794" s="5">
        <v>48457</v>
      </c>
      <c r="D2794" s="6">
        <v>9194.31</v>
      </c>
    </row>
    <row r="2795" spans="1:4" ht="15.95" customHeight="1" x14ac:dyDescent="0.25">
      <c r="A2795" s="4" t="s">
        <v>1572</v>
      </c>
      <c r="B2795" s="4" t="s">
        <v>1714</v>
      </c>
      <c r="C2795" s="5">
        <v>48459</v>
      </c>
      <c r="D2795" s="6">
        <v>10006.629999999999</v>
      </c>
    </row>
    <row r="2796" spans="1:4" ht="15.95" customHeight="1" x14ac:dyDescent="0.25">
      <c r="A2796" s="4" t="s">
        <v>1572</v>
      </c>
      <c r="B2796" s="4" t="s">
        <v>1715</v>
      </c>
      <c r="C2796" s="5">
        <v>48461</v>
      </c>
      <c r="D2796" s="6">
        <v>9064.26</v>
      </c>
    </row>
    <row r="2797" spans="1:4" ht="15.95" customHeight="1" x14ac:dyDescent="0.25">
      <c r="A2797" s="4" t="s">
        <v>1572</v>
      </c>
      <c r="B2797" s="4" t="s">
        <v>1716</v>
      </c>
      <c r="C2797" s="5">
        <v>48463</v>
      </c>
      <c r="D2797" s="6">
        <v>9321.58</v>
      </c>
    </row>
    <row r="2798" spans="1:4" ht="15.95" customHeight="1" x14ac:dyDescent="0.25">
      <c r="A2798" s="4" t="s">
        <v>1572</v>
      </c>
      <c r="B2798" s="4" t="s">
        <v>1717</v>
      </c>
      <c r="C2798" s="5">
        <v>48465</v>
      </c>
      <c r="D2798" s="6">
        <v>8038.88</v>
      </c>
    </row>
    <row r="2799" spans="1:4" ht="15.95" customHeight="1" x14ac:dyDescent="0.25">
      <c r="A2799" s="4" t="s">
        <v>1572</v>
      </c>
      <c r="B2799" s="4" t="s">
        <v>1718</v>
      </c>
      <c r="C2799" s="5">
        <v>48467</v>
      </c>
      <c r="D2799" s="6">
        <v>9795.5300000000007</v>
      </c>
    </row>
    <row r="2800" spans="1:4" ht="15.95" customHeight="1" x14ac:dyDescent="0.25">
      <c r="A2800" s="4" t="s">
        <v>1572</v>
      </c>
      <c r="B2800" s="4" t="s">
        <v>1719</v>
      </c>
      <c r="C2800" s="5">
        <v>48469</v>
      </c>
      <c r="D2800" s="6">
        <v>10040.129999999999</v>
      </c>
    </row>
    <row r="2801" spans="1:4" ht="15.95" customHeight="1" x14ac:dyDescent="0.25">
      <c r="A2801" s="4" t="s">
        <v>1572</v>
      </c>
      <c r="B2801" s="4" t="s">
        <v>121</v>
      </c>
      <c r="C2801" s="5">
        <v>48471</v>
      </c>
      <c r="D2801" s="6">
        <v>10857.86</v>
      </c>
    </row>
    <row r="2802" spans="1:4" ht="15.95" customHeight="1" x14ac:dyDescent="0.25">
      <c r="A2802" s="4" t="s">
        <v>1572</v>
      </c>
      <c r="B2802" s="4" t="s">
        <v>1720</v>
      </c>
      <c r="C2802" s="5">
        <v>48473</v>
      </c>
      <c r="D2802" s="6">
        <v>10873.69</v>
      </c>
    </row>
    <row r="2803" spans="1:4" ht="15.95" customHeight="1" x14ac:dyDescent="0.25">
      <c r="A2803" s="4" t="s">
        <v>1572</v>
      </c>
      <c r="B2803" s="4" t="s">
        <v>1217</v>
      </c>
      <c r="C2803" s="5">
        <v>48475</v>
      </c>
      <c r="D2803" s="6">
        <v>8438.19</v>
      </c>
    </row>
    <row r="2804" spans="1:4" ht="15.95" customHeight="1" x14ac:dyDescent="0.25">
      <c r="A2804" s="4" t="s">
        <v>1572</v>
      </c>
      <c r="B2804" s="4" t="s">
        <v>122</v>
      </c>
      <c r="C2804" s="5">
        <v>48477</v>
      </c>
      <c r="D2804" s="6">
        <v>8823.9599999999991</v>
      </c>
    </row>
    <row r="2805" spans="1:4" ht="15.95" customHeight="1" x14ac:dyDescent="0.25">
      <c r="A2805" s="4" t="s">
        <v>1572</v>
      </c>
      <c r="B2805" s="4" t="s">
        <v>1721</v>
      </c>
      <c r="C2805" s="5">
        <v>48479</v>
      </c>
      <c r="D2805" s="6">
        <v>11196.29</v>
      </c>
    </row>
    <row r="2806" spans="1:4" ht="15.95" customHeight="1" x14ac:dyDescent="0.25">
      <c r="A2806" s="4" t="s">
        <v>1572</v>
      </c>
      <c r="B2806" s="4" t="s">
        <v>1722</v>
      </c>
      <c r="C2806" s="5">
        <v>48481</v>
      </c>
      <c r="D2806" s="6">
        <v>11298.31</v>
      </c>
    </row>
    <row r="2807" spans="1:4" ht="15.95" customHeight="1" x14ac:dyDescent="0.25">
      <c r="A2807" s="4" t="s">
        <v>1572</v>
      </c>
      <c r="B2807" s="4" t="s">
        <v>481</v>
      </c>
      <c r="C2807" s="5">
        <v>48483</v>
      </c>
      <c r="D2807" s="6">
        <v>12831.47</v>
      </c>
    </row>
    <row r="2808" spans="1:4" ht="15.95" customHeight="1" x14ac:dyDescent="0.25">
      <c r="A2808" s="4" t="s">
        <v>1572</v>
      </c>
      <c r="B2808" s="4" t="s">
        <v>732</v>
      </c>
      <c r="C2808" s="5">
        <v>48485</v>
      </c>
      <c r="D2808" s="6">
        <v>11022.73</v>
      </c>
    </row>
    <row r="2809" spans="1:4" ht="15.95" customHeight="1" x14ac:dyDescent="0.25">
      <c r="A2809" s="4" t="s">
        <v>1572</v>
      </c>
      <c r="B2809" s="4" t="s">
        <v>1723</v>
      </c>
      <c r="C2809" s="5">
        <v>48487</v>
      </c>
      <c r="D2809" s="6">
        <v>9990.69</v>
      </c>
    </row>
    <row r="2810" spans="1:4" ht="15.95" customHeight="1" x14ac:dyDescent="0.25">
      <c r="A2810" s="4" t="s">
        <v>1572</v>
      </c>
      <c r="B2810" s="4" t="s">
        <v>1724</v>
      </c>
      <c r="C2810" s="5">
        <v>48489</v>
      </c>
      <c r="D2810" s="6">
        <v>12052.86</v>
      </c>
    </row>
    <row r="2811" spans="1:4" ht="15.95" customHeight="1" x14ac:dyDescent="0.25">
      <c r="A2811" s="4" t="s">
        <v>1572</v>
      </c>
      <c r="B2811" s="4" t="s">
        <v>626</v>
      </c>
      <c r="C2811" s="5">
        <v>48491</v>
      </c>
      <c r="D2811" s="6">
        <v>8857.2900000000009</v>
      </c>
    </row>
    <row r="2812" spans="1:4" ht="15.95" customHeight="1" x14ac:dyDescent="0.25">
      <c r="A2812" s="4" t="s">
        <v>1572</v>
      </c>
      <c r="B2812" s="4" t="s">
        <v>733</v>
      </c>
      <c r="C2812" s="5">
        <v>48493</v>
      </c>
      <c r="D2812" s="6">
        <v>8918.0400000000009</v>
      </c>
    </row>
    <row r="2813" spans="1:4" ht="15.95" customHeight="1" x14ac:dyDescent="0.25">
      <c r="A2813" s="4" t="s">
        <v>1572</v>
      </c>
      <c r="B2813" s="4" t="s">
        <v>1725</v>
      </c>
      <c r="C2813" s="5">
        <v>48495</v>
      </c>
      <c r="D2813" s="6">
        <v>9051.5400000000009</v>
      </c>
    </row>
    <row r="2814" spans="1:4" ht="15.95" customHeight="1" x14ac:dyDescent="0.25">
      <c r="A2814" s="4" t="s">
        <v>1572</v>
      </c>
      <c r="B2814" s="4" t="s">
        <v>1726</v>
      </c>
      <c r="C2814" s="5">
        <v>48497</v>
      </c>
      <c r="D2814" s="6">
        <v>10865.74</v>
      </c>
    </row>
    <row r="2815" spans="1:4" ht="15.95" customHeight="1" x14ac:dyDescent="0.25">
      <c r="A2815" s="4" t="s">
        <v>1572</v>
      </c>
      <c r="B2815" s="4" t="s">
        <v>1381</v>
      </c>
      <c r="C2815" s="5">
        <v>48499</v>
      </c>
      <c r="D2815" s="6">
        <v>9682.23</v>
      </c>
    </row>
    <row r="2816" spans="1:4" ht="15.95" customHeight="1" x14ac:dyDescent="0.25">
      <c r="A2816" s="4" t="s">
        <v>1572</v>
      </c>
      <c r="B2816" s="4" t="s">
        <v>1727</v>
      </c>
      <c r="C2816" s="5">
        <v>48501</v>
      </c>
      <c r="D2816" s="6">
        <v>10994.71</v>
      </c>
    </row>
    <row r="2817" spans="1:4" ht="15.95" customHeight="1" x14ac:dyDescent="0.25">
      <c r="A2817" s="4" t="s">
        <v>1572</v>
      </c>
      <c r="B2817" s="4" t="s">
        <v>1728</v>
      </c>
      <c r="C2817" s="5">
        <v>48503</v>
      </c>
      <c r="D2817" s="6">
        <v>11091.22</v>
      </c>
    </row>
    <row r="2818" spans="1:4" ht="15.95" customHeight="1" x14ac:dyDescent="0.25">
      <c r="A2818" s="4" t="s">
        <v>1572</v>
      </c>
      <c r="B2818" s="4" t="s">
        <v>1729</v>
      </c>
      <c r="C2818" s="5">
        <v>48505</v>
      </c>
      <c r="D2818" s="6">
        <v>11056.3</v>
      </c>
    </row>
    <row r="2819" spans="1:4" ht="15.95" customHeight="1" x14ac:dyDescent="0.25">
      <c r="A2819" s="4" t="s">
        <v>1572</v>
      </c>
      <c r="B2819" s="4" t="s">
        <v>1730</v>
      </c>
      <c r="C2819" s="5">
        <v>48507</v>
      </c>
      <c r="D2819" s="6">
        <v>13005.51</v>
      </c>
    </row>
    <row r="2820" spans="1:4" ht="15.95" customHeight="1" x14ac:dyDescent="0.25">
      <c r="A2820" s="4" t="s">
        <v>1731</v>
      </c>
      <c r="B2820" s="4" t="s">
        <v>31</v>
      </c>
      <c r="C2820" s="5" t="s">
        <v>29</v>
      </c>
      <c r="D2820" s="6">
        <v>8074.87</v>
      </c>
    </row>
    <row r="2821" spans="1:4" ht="15.95" customHeight="1" x14ac:dyDescent="0.25">
      <c r="A2821" s="4" t="s">
        <v>1731</v>
      </c>
      <c r="B2821" s="4" t="s">
        <v>1386</v>
      </c>
      <c r="C2821" s="5">
        <v>49001</v>
      </c>
      <c r="D2821" s="6">
        <v>8576.77</v>
      </c>
    </row>
    <row r="2822" spans="1:4" ht="15.95" customHeight="1" x14ac:dyDescent="0.25">
      <c r="A2822" s="4" t="s">
        <v>1731</v>
      </c>
      <c r="B2822" s="4" t="s">
        <v>1732</v>
      </c>
      <c r="C2822" s="5">
        <v>49003</v>
      </c>
      <c r="D2822" s="6">
        <v>7603.56</v>
      </c>
    </row>
    <row r="2823" spans="1:4" ht="15.95" customHeight="1" x14ac:dyDescent="0.25">
      <c r="A2823" s="4" t="s">
        <v>1731</v>
      </c>
      <c r="B2823" s="4" t="s">
        <v>1733</v>
      </c>
      <c r="C2823" s="5">
        <v>49005</v>
      </c>
      <c r="D2823" s="6">
        <v>7953.32</v>
      </c>
    </row>
    <row r="2824" spans="1:4" ht="15.95" customHeight="1" x14ac:dyDescent="0.25">
      <c r="A2824" s="4" t="s">
        <v>1731</v>
      </c>
      <c r="B2824" s="4" t="s">
        <v>1084</v>
      </c>
      <c r="C2824" s="5">
        <v>49007</v>
      </c>
      <c r="D2824" s="6">
        <v>8112.68</v>
      </c>
    </row>
    <row r="2825" spans="1:4" ht="15.95" customHeight="1" x14ac:dyDescent="0.25">
      <c r="A2825" s="4" t="s">
        <v>1731</v>
      </c>
      <c r="B2825" s="4" t="s">
        <v>1734</v>
      </c>
      <c r="C2825" s="5">
        <v>49009</v>
      </c>
      <c r="D2825" s="6">
        <v>11280</v>
      </c>
    </row>
    <row r="2826" spans="1:4" ht="15.95" customHeight="1" x14ac:dyDescent="0.25">
      <c r="A2826" s="4" t="s">
        <v>1731</v>
      </c>
      <c r="B2826" s="4" t="s">
        <v>505</v>
      </c>
      <c r="C2826" s="5">
        <v>49011</v>
      </c>
      <c r="D2826" s="6">
        <v>7883.98</v>
      </c>
    </row>
    <row r="2827" spans="1:4" ht="15.95" customHeight="1" x14ac:dyDescent="0.25">
      <c r="A2827" s="4" t="s">
        <v>1731</v>
      </c>
      <c r="B2827" s="4" t="s">
        <v>1735</v>
      </c>
      <c r="C2827" s="5">
        <v>49013</v>
      </c>
      <c r="D2827" s="6">
        <v>6386.23</v>
      </c>
    </row>
    <row r="2828" spans="1:4" ht="15.95" customHeight="1" x14ac:dyDescent="0.25">
      <c r="A2828" s="4" t="s">
        <v>1731</v>
      </c>
      <c r="B2828" s="4" t="s">
        <v>1736</v>
      </c>
      <c r="C2828" s="5">
        <v>49015</v>
      </c>
      <c r="D2828" s="6">
        <v>7893.37</v>
      </c>
    </row>
    <row r="2829" spans="1:4" ht="15.95" customHeight="1" x14ac:dyDescent="0.25">
      <c r="A2829" s="4" t="s">
        <v>1731</v>
      </c>
      <c r="B2829" s="4" t="s">
        <v>280</v>
      </c>
      <c r="C2829" s="5">
        <v>49017</v>
      </c>
      <c r="D2829" s="6">
        <v>6557.18</v>
      </c>
    </row>
    <row r="2830" spans="1:4" ht="15.95" customHeight="1" x14ac:dyDescent="0.25">
      <c r="A2830" s="4" t="s">
        <v>1731</v>
      </c>
      <c r="B2830" s="4" t="s">
        <v>282</v>
      </c>
      <c r="C2830" s="5">
        <v>49019</v>
      </c>
      <c r="D2830" s="6">
        <v>7341.62</v>
      </c>
    </row>
    <row r="2831" spans="1:4" ht="15.95" customHeight="1" x14ac:dyDescent="0.25">
      <c r="A2831" s="4" t="s">
        <v>1731</v>
      </c>
      <c r="B2831" s="4" t="s">
        <v>906</v>
      </c>
      <c r="C2831" s="5">
        <v>49021</v>
      </c>
      <c r="D2831" s="6">
        <v>7060.86</v>
      </c>
    </row>
    <row r="2832" spans="1:4" ht="15.95" customHeight="1" x14ac:dyDescent="0.25">
      <c r="A2832" s="4" t="s">
        <v>1731</v>
      </c>
      <c r="B2832" s="4" t="s">
        <v>1737</v>
      </c>
      <c r="C2832" s="5">
        <v>49023</v>
      </c>
      <c r="D2832" s="6">
        <v>8543.49</v>
      </c>
    </row>
    <row r="2833" spans="1:4" ht="15.95" customHeight="1" x14ac:dyDescent="0.25">
      <c r="A2833" s="4" t="s">
        <v>1731</v>
      </c>
      <c r="B2833" s="4" t="s">
        <v>597</v>
      </c>
      <c r="C2833" s="5">
        <v>49025</v>
      </c>
      <c r="D2833" s="6">
        <v>6701.92</v>
      </c>
    </row>
    <row r="2834" spans="1:4" ht="15.95" customHeight="1" x14ac:dyDescent="0.25">
      <c r="A2834" s="4" t="s">
        <v>1731</v>
      </c>
      <c r="B2834" s="4" t="s">
        <v>1738</v>
      </c>
      <c r="C2834" s="5">
        <v>49027</v>
      </c>
      <c r="D2834" s="6">
        <v>8383.58</v>
      </c>
    </row>
    <row r="2835" spans="1:4" ht="15.95" customHeight="1" x14ac:dyDescent="0.25">
      <c r="A2835" s="4" t="s">
        <v>1731</v>
      </c>
      <c r="B2835" s="4" t="s">
        <v>109</v>
      </c>
      <c r="C2835" s="5">
        <v>49029</v>
      </c>
      <c r="D2835" s="6">
        <v>8992.39</v>
      </c>
    </row>
    <row r="2836" spans="1:4" ht="15.95" customHeight="1" x14ac:dyDescent="0.25">
      <c r="A2836" s="4" t="s">
        <v>1731</v>
      </c>
      <c r="B2836" s="4" t="s">
        <v>1739</v>
      </c>
      <c r="C2836" s="5">
        <v>49031</v>
      </c>
      <c r="D2836" s="6">
        <v>6319.99</v>
      </c>
    </row>
    <row r="2837" spans="1:4" ht="15.95" customHeight="1" x14ac:dyDescent="0.25">
      <c r="A2837" s="4" t="s">
        <v>1731</v>
      </c>
      <c r="B2837" s="4" t="s">
        <v>1740</v>
      </c>
      <c r="C2837" s="5">
        <v>49033</v>
      </c>
      <c r="D2837" s="6">
        <v>7754.03</v>
      </c>
    </row>
    <row r="2838" spans="1:4" ht="15.95" customHeight="1" x14ac:dyDescent="0.25">
      <c r="A2838" s="4" t="s">
        <v>1731</v>
      </c>
      <c r="B2838" s="4" t="s">
        <v>1741</v>
      </c>
      <c r="C2838" s="5">
        <v>49035</v>
      </c>
      <c r="D2838" s="6">
        <v>8359.9</v>
      </c>
    </row>
    <row r="2839" spans="1:4" ht="15.95" customHeight="1" x14ac:dyDescent="0.25">
      <c r="A2839" s="4" t="s">
        <v>1731</v>
      </c>
      <c r="B2839" s="4" t="s">
        <v>306</v>
      </c>
      <c r="C2839" s="5">
        <v>49037</v>
      </c>
      <c r="D2839" s="6">
        <v>10604.02</v>
      </c>
    </row>
    <row r="2840" spans="1:4" ht="15.95" customHeight="1" x14ac:dyDescent="0.25">
      <c r="A2840" s="4" t="s">
        <v>1731</v>
      </c>
      <c r="B2840" s="4" t="s">
        <v>1742</v>
      </c>
      <c r="C2840" s="5">
        <v>49039</v>
      </c>
      <c r="D2840" s="6">
        <v>7406.15</v>
      </c>
    </row>
    <row r="2841" spans="1:4" ht="15.95" customHeight="1" x14ac:dyDescent="0.25">
      <c r="A2841" s="4" t="s">
        <v>1731</v>
      </c>
      <c r="B2841" s="4" t="s">
        <v>174</v>
      </c>
      <c r="C2841" s="5">
        <v>49041</v>
      </c>
      <c r="D2841" s="6">
        <v>7273.35</v>
      </c>
    </row>
    <row r="2842" spans="1:4" ht="15.95" customHeight="1" x14ac:dyDescent="0.25">
      <c r="A2842" s="4" t="s">
        <v>1731</v>
      </c>
      <c r="B2842" s="4" t="s">
        <v>309</v>
      </c>
      <c r="C2842" s="5">
        <v>49043</v>
      </c>
      <c r="D2842" s="6">
        <v>7317.12</v>
      </c>
    </row>
    <row r="2843" spans="1:4" ht="15.95" customHeight="1" x14ac:dyDescent="0.25">
      <c r="A2843" s="4" t="s">
        <v>1731</v>
      </c>
      <c r="B2843" s="4" t="s">
        <v>1743</v>
      </c>
      <c r="C2843" s="5">
        <v>49045</v>
      </c>
      <c r="D2843" s="6">
        <v>8236.3700000000008</v>
      </c>
    </row>
    <row r="2844" spans="1:4" ht="15.95" customHeight="1" x14ac:dyDescent="0.25">
      <c r="A2844" s="4" t="s">
        <v>1731</v>
      </c>
      <c r="B2844" s="4" t="s">
        <v>1744</v>
      </c>
      <c r="C2844" s="5">
        <v>49047</v>
      </c>
      <c r="D2844" s="6">
        <v>7206.41</v>
      </c>
    </row>
    <row r="2845" spans="1:4" ht="15.95" customHeight="1" x14ac:dyDescent="0.25">
      <c r="A2845" s="4" t="s">
        <v>1731</v>
      </c>
      <c r="B2845" s="4" t="s">
        <v>1745</v>
      </c>
      <c r="C2845" s="5">
        <v>49049</v>
      </c>
      <c r="D2845" s="6">
        <v>8440.4599999999991</v>
      </c>
    </row>
    <row r="2846" spans="1:4" ht="15.95" customHeight="1" x14ac:dyDescent="0.25">
      <c r="A2846" s="4" t="s">
        <v>1731</v>
      </c>
      <c r="B2846" s="4" t="s">
        <v>1746</v>
      </c>
      <c r="C2846" s="5">
        <v>49051</v>
      </c>
      <c r="D2846" s="6">
        <v>7230.24</v>
      </c>
    </row>
    <row r="2847" spans="1:4" ht="15.95" customHeight="1" x14ac:dyDescent="0.25">
      <c r="A2847" s="4" t="s">
        <v>1731</v>
      </c>
      <c r="B2847" s="4" t="s">
        <v>122</v>
      </c>
      <c r="C2847" s="5">
        <v>49053</v>
      </c>
      <c r="D2847" s="6">
        <v>7951.21</v>
      </c>
    </row>
    <row r="2848" spans="1:4" ht="15.95" customHeight="1" x14ac:dyDescent="0.25">
      <c r="A2848" s="4" t="s">
        <v>1731</v>
      </c>
      <c r="B2848" s="4" t="s">
        <v>479</v>
      </c>
      <c r="C2848" s="5">
        <v>49055</v>
      </c>
      <c r="D2848" s="6">
        <v>6928.58</v>
      </c>
    </row>
    <row r="2849" spans="1:4" ht="15.95" customHeight="1" x14ac:dyDescent="0.25">
      <c r="A2849" s="4" t="s">
        <v>1731</v>
      </c>
      <c r="B2849" s="4" t="s">
        <v>1747</v>
      </c>
      <c r="C2849" s="5">
        <v>49057</v>
      </c>
      <c r="D2849" s="6">
        <v>8062.95</v>
      </c>
    </row>
    <row r="2850" spans="1:4" ht="15.95" customHeight="1" x14ac:dyDescent="0.25">
      <c r="A2850" s="4" t="s">
        <v>1748</v>
      </c>
      <c r="B2850" s="4" t="s">
        <v>31</v>
      </c>
      <c r="C2850" s="5" t="s">
        <v>29</v>
      </c>
      <c r="D2850" s="6">
        <v>8289.6200000000008</v>
      </c>
    </row>
    <row r="2851" spans="1:4" ht="15.95" customHeight="1" x14ac:dyDescent="0.25">
      <c r="A2851" s="4" t="s">
        <v>1748</v>
      </c>
      <c r="B2851" s="4" t="s">
        <v>1749</v>
      </c>
      <c r="C2851" s="5">
        <v>51001</v>
      </c>
      <c r="D2851" s="6">
        <v>8760.89</v>
      </c>
    </row>
    <row r="2852" spans="1:4" ht="15.95" customHeight="1" x14ac:dyDescent="0.25">
      <c r="A2852" s="4" t="s">
        <v>1748</v>
      </c>
      <c r="B2852" s="4" t="s">
        <v>1750</v>
      </c>
      <c r="C2852" s="5">
        <v>51003</v>
      </c>
      <c r="D2852" s="6">
        <v>8139.3</v>
      </c>
    </row>
    <row r="2853" spans="1:4" ht="15.95" customHeight="1" x14ac:dyDescent="0.25">
      <c r="A2853" s="4" t="s">
        <v>1748</v>
      </c>
      <c r="B2853" s="4" t="s">
        <v>1751</v>
      </c>
      <c r="C2853" s="5">
        <v>51510</v>
      </c>
      <c r="D2853" s="6">
        <v>9046.68</v>
      </c>
    </row>
    <row r="2854" spans="1:4" ht="15.95" customHeight="1" x14ac:dyDescent="0.25">
      <c r="A2854" s="4" t="s">
        <v>1748</v>
      </c>
      <c r="B2854" s="4" t="s">
        <v>1119</v>
      </c>
      <c r="C2854" s="5">
        <v>51005</v>
      </c>
      <c r="D2854" s="6">
        <v>8264.48</v>
      </c>
    </row>
    <row r="2855" spans="1:4" ht="15.95" customHeight="1" x14ac:dyDescent="0.25">
      <c r="A2855" s="4" t="s">
        <v>1748</v>
      </c>
      <c r="B2855" s="4" t="s">
        <v>1752</v>
      </c>
      <c r="C2855" s="5">
        <v>51007</v>
      </c>
      <c r="D2855" s="6">
        <v>8090.42</v>
      </c>
    </row>
    <row r="2856" spans="1:4" ht="15.95" customHeight="1" x14ac:dyDescent="0.25">
      <c r="A2856" s="4" t="s">
        <v>1748</v>
      </c>
      <c r="B2856" s="4" t="s">
        <v>1753</v>
      </c>
      <c r="C2856" s="5">
        <v>51009</v>
      </c>
      <c r="D2856" s="6">
        <v>8093.57</v>
      </c>
    </row>
    <row r="2857" spans="1:4" ht="15.95" customHeight="1" x14ac:dyDescent="0.25">
      <c r="A2857" s="4" t="s">
        <v>1748</v>
      </c>
      <c r="B2857" s="4" t="s">
        <v>1754</v>
      </c>
      <c r="C2857" s="5">
        <v>51011</v>
      </c>
      <c r="D2857" s="6">
        <v>8468.08</v>
      </c>
    </row>
    <row r="2858" spans="1:4" ht="15.95" customHeight="1" x14ac:dyDescent="0.25">
      <c r="A2858" s="4" t="s">
        <v>1748</v>
      </c>
      <c r="B2858" s="4" t="s">
        <v>1755</v>
      </c>
      <c r="C2858" s="5">
        <v>51013</v>
      </c>
      <c r="D2858" s="6">
        <v>7825.76</v>
      </c>
    </row>
    <row r="2859" spans="1:4" ht="15.95" customHeight="1" x14ac:dyDescent="0.25">
      <c r="A2859" s="4" t="s">
        <v>1748</v>
      </c>
      <c r="B2859" s="4" t="s">
        <v>1756</v>
      </c>
      <c r="C2859" s="5">
        <v>51015</v>
      </c>
      <c r="D2859" s="6">
        <v>7638</v>
      </c>
    </row>
    <row r="2860" spans="1:4" ht="15.95" customHeight="1" x14ac:dyDescent="0.25">
      <c r="A2860" s="4" t="s">
        <v>1748</v>
      </c>
      <c r="B2860" s="4" t="s">
        <v>739</v>
      </c>
      <c r="C2860" s="5">
        <v>51017</v>
      </c>
      <c r="D2860" s="6">
        <v>9163.4599999999991</v>
      </c>
    </row>
    <row r="2861" spans="1:4" ht="15.95" customHeight="1" x14ac:dyDescent="0.25">
      <c r="A2861" s="4" t="s">
        <v>1748</v>
      </c>
      <c r="B2861" s="4" t="s">
        <v>1445</v>
      </c>
      <c r="C2861" s="5">
        <v>51019</v>
      </c>
      <c r="D2861" s="6">
        <v>7358.91</v>
      </c>
    </row>
    <row r="2862" spans="1:4" ht="15.95" customHeight="1" x14ac:dyDescent="0.25">
      <c r="A2862" s="4" t="s">
        <v>1748</v>
      </c>
      <c r="B2862" s="4" t="s">
        <v>1757</v>
      </c>
      <c r="C2862" s="5">
        <v>51021</v>
      </c>
      <c r="D2862" s="6">
        <v>8230.56</v>
      </c>
    </row>
    <row r="2863" spans="1:4" ht="15.95" customHeight="1" x14ac:dyDescent="0.25">
      <c r="A2863" s="4" t="s">
        <v>1748</v>
      </c>
      <c r="B2863" s="4" t="s">
        <v>1758</v>
      </c>
      <c r="C2863" s="5">
        <v>51023</v>
      </c>
      <c r="D2863" s="6">
        <v>7021.11</v>
      </c>
    </row>
    <row r="2864" spans="1:4" ht="15.95" customHeight="1" x14ac:dyDescent="0.25">
      <c r="A2864" s="4" t="s">
        <v>1748</v>
      </c>
      <c r="B2864" s="4" t="s">
        <v>1759</v>
      </c>
      <c r="C2864" s="5">
        <v>51520</v>
      </c>
      <c r="D2864" s="6">
        <v>7985.88</v>
      </c>
    </row>
    <row r="2865" spans="1:4" ht="15.95" customHeight="1" x14ac:dyDescent="0.25">
      <c r="A2865" s="4" t="s">
        <v>1748</v>
      </c>
      <c r="B2865" s="4" t="s">
        <v>1126</v>
      </c>
      <c r="C2865" s="5">
        <v>51025</v>
      </c>
      <c r="D2865" s="6">
        <v>8247.23</v>
      </c>
    </row>
    <row r="2866" spans="1:4" ht="15.95" customHeight="1" x14ac:dyDescent="0.25">
      <c r="A2866" s="4" t="s">
        <v>1748</v>
      </c>
      <c r="B2866" s="4" t="s">
        <v>498</v>
      </c>
      <c r="C2866" s="5">
        <v>51027</v>
      </c>
      <c r="D2866" s="6">
        <v>7653.44</v>
      </c>
    </row>
    <row r="2867" spans="1:4" ht="15.95" customHeight="1" x14ac:dyDescent="0.25">
      <c r="A2867" s="4" t="s">
        <v>1748</v>
      </c>
      <c r="B2867" s="4" t="s">
        <v>1760</v>
      </c>
      <c r="C2867" s="5">
        <v>51029</v>
      </c>
      <c r="D2867" s="6">
        <v>7742.89</v>
      </c>
    </row>
    <row r="2868" spans="1:4" ht="15.95" customHeight="1" x14ac:dyDescent="0.25">
      <c r="A2868" s="4" t="s">
        <v>1748</v>
      </c>
      <c r="B2868" s="4" t="s">
        <v>1761</v>
      </c>
      <c r="C2868" s="5">
        <v>51530</v>
      </c>
      <c r="D2868" s="6">
        <v>7869.71</v>
      </c>
    </row>
    <row r="2869" spans="1:4" ht="15.95" customHeight="1" x14ac:dyDescent="0.25">
      <c r="A2869" s="4" t="s">
        <v>1748</v>
      </c>
      <c r="B2869" s="4" t="s">
        <v>749</v>
      </c>
      <c r="C2869" s="5">
        <v>51031</v>
      </c>
      <c r="D2869" s="6">
        <v>8246.82</v>
      </c>
    </row>
    <row r="2870" spans="1:4" ht="15.95" customHeight="1" x14ac:dyDescent="0.25">
      <c r="A2870" s="4" t="s">
        <v>1748</v>
      </c>
      <c r="B2870" s="4" t="s">
        <v>857</v>
      </c>
      <c r="C2870" s="5">
        <v>51033</v>
      </c>
      <c r="D2870" s="6">
        <v>8492.2999999999993</v>
      </c>
    </row>
    <row r="2871" spans="1:4" ht="15.95" customHeight="1" x14ac:dyDescent="0.25">
      <c r="A2871" s="4" t="s">
        <v>1748</v>
      </c>
      <c r="B2871" s="4" t="s">
        <v>132</v>
      </c>
      <c r="C2871" s="5">
        <v>51035</v>
      </c>
      <c r="D2871" s="6">
        <v>8202.5499999999993</v>
      </c>
    </row>
    <row r="2872" spans="1:4" ht="15.95" customHeight="1" x14ac:dyDescent="0.25">
      <c r="A2872" s="4" t="s">
        <v>1748</v>
      </c>
      <c r="B2872" s="4" t="s">
        <v>1762</v>
      </c>
      <c r="C2872" s="5">
        <v>51036</v>
      </c>
      <c r="D2872" s="6">
        <v>8018.1</v>
      </c>
    </row>
    <row r="2873" spans="1:4" ht="15.95" customHeight="1" x14ac:dyDescent="0.25">
      <c r="A2873" s="4" t="s">
        <v>1748</v>
      </c>
      <c r="B2873" s="4" t="s">
        <v>334</v>
      </c>
      <c r="C2873" s="5">
        <v>51037</v>
      </c>
      <c r="D2873" s="6">
        <v>7259.98</v>
      </c>
    </row>
    <row r="2874" spans="1:4" ht="15.95" customHeight="1" x14ac:dyDescent="0.25">
      <c r="A2874" s="4" t="s">
        <v>1748</v>
      </c>
      <c r="B2874" s="4" t="s">
        <v>1763</v>
      </c>
      <c r="C2874" s="5">
        <v>51540</v>
      </c>
      <c r="D2874" s="6">
        <v>8290.17</v>
      </c>
    </row>
    <row r="2875" spans="1:4" ht="15.95" customHeight="1" x14ac:dyDescent="0.25">
      <c r="A2875" s="4" t="s">
        <v>1748</v>
      </c>
      <c r="B2875" s="4" t="s">
        <v>1764</v>
      </c>
      <c r="C2875" s="5">
        <v>51550</v>
      </c>
      <c r="D2875" s="6">
        <v>8672.23</v>
      </c>
    </row>
    <row r="2876" spans="1:4" ht="15.95" customHeight="1" x14ac:dyDescent="0.25">
      <c r="A2876" s="4" t="s">
        <v>1748</v>
      </c>
      <c r="B2876" s="4" t="s">
        <v>1487</v>
      </c>
      <c r="C2876" s="5">
        <v>51041</v>
      </c>
      <c r="D2876" s="6">
        <v>8284.9599999999991</v>
      </c>
    </row>
    <row r="2877" spans="1:4" ht="15.95" customHeight="1" x14ac:dyDescent="0.25">
      <c r="A2877" s="4" t="s">
        <v>1748</v>
      </c>
      <c r="B2877" s="4" t="s">
        <v>70</v>
      </c>
      <c r="C2877" s="5">
        <v>51043</v>
      </c>
      <c r="D2877" s="6">
        <v>7379.3</v>
      </c>
    </row>
    <row r="2878" spans="1:4" ht="15.95" customHeight="1" x14ac:dyDescent="0.25">
      <c r="A2878" s="4" t="s">
        <v>1748</v>
      </c>
      <c r="B2878" s="4" t="s">
        <v>1765</v>
      </c>
      <c r="C2878" s="5">
        <v>51570</v>
      </c>
      <c r="D2878" s="6">
        <v>8314.67</v>
      </c>
    </row>
    <row r="2879" spans="1:4" ht="15.95" customHeight="1" x14ac:dyDescent="0.25">
      <c r="A2879" s="4" t="s">
        <v>1748</v>
      </c>
      <c r="B2879" s="4" t="s">
        <v>1766</v>
      </c>
      <c r="C2879" s="5">
        <v>51580</v>
      </c>
      <c r="D2879" s="6">
        <v>7928.85</v>
      </c>
    </row>
    <row r="2880" spans="1:4" ht="15.95" customHeight="1" x14ac:dyDescent="0.25">
      <c r="A2880" s="4" t="s">
        <v>1748</v>
      </c>
      <c r="B2880" s="4" t="s">
        <v>1392</v>
      </c>
      <c r="C2880" s="5">
        <v>51045</v>
      </c>
      <c r="D2880" s="6">
        <v>7264.18</v>
      </c>
    </row>
    <row r="2881" spans="1:4" ht="15.95" customHeight="1" x14ac:dyDescent="0.25">
      <c r="A2881" s="4" t="s">
        <v>1748</v>
      </c>
      <c r="B2881" s="4" t="s">
        <v>1767</v>
      </c>
      <c r="C2881" s="5">
        <v>51047</v>
      </c>
      <c r="D2881" s="6">
        <v>8154.7</v>
      </c>
    </row>
    <row r="2882" spans="1:4" ht="15.95" customHeight="1" x14ac:dyDescent="0.25">
      <c r="A2882" s="4" t="s">
        <v>1748</v>
      </c>
      <c r="B2882" s="4" t="s">
        <v>586</v>
      </c>
      <c r="C2882" s="5">
        <v>51049</v>
      </c>
      <c r="D2882" s="6">
        <v>7947.29</v>
      </c>
    </row>
    <row r="2883" spans="1:4" ht="15.95" customHeight="1" x14ac:dyDescent="0.25">
      <c r="A2883" s="4" t="s">
        <v>1748</v>
      </c>
      <c r="B2883" s="4" t="s">
        <v>1768</v>
      </c>
      <c r="C2883" s="5">
        <v>51590</v>
      </c>
      <c r="D2883" s="6">
        <v>9459.2099999999991</v>
      </c>
    </row>
    <row r="2884" spans="1:4" ht="15.95" customHeight="1" x14ac:dyDescent="0.25">
      <c r="A2884" s="4" t="s">
        <v>1748</v>
      </c>
      <c r="B2884" s="4" t="s">
        <v>1769</v>
      </c>
      <c r="C2884" s="5">
        <v>51051</v>
      </c>
      <c r="D2884" s="6">
        <v>7321.51</v>
      </c>
    </row>
    <row r="2885" spans="1:4" ht="15.95" customHeight="1" x14ac:dyDescent="0.25">
      <c r="A2885" s="4" t="s">
        <v>1748</v>
      </c>
      <c r="B2885" s="4" t="s">
        <v>1770</v>
      </c>
      <c r="C2885" s="5">
        <v>51053</v>
      </c>
      <c r="D2885" s="6">
        <v>8226.4</v>
      </c>
    </row>
    <row r="2886" spans="1:4" ht="15.95" customHeight="1" x14ac:dyDescent="0.25">
      <c r="A2886" s="4" t="s">
        <v>1748</v>
      </c>
      <c r="B2886" s="4" t="s">
        <v>1771</v>
      </c>
      <c r="C2886" s="5">
        <v>51595</v>
      </c>
      <c r="D2886" s="6">
        <v>9157.3799999999992</v>
      </c>
    </row>
    <row r="2887" spans="1:4" ht="15.95" customHeight="1" x14ac:dyDescent="0.25">
      <c r="A2887" s="4" t="s">
        <v>1748</v>
      </c>
      <c r="B2887" s="4" t="s">
        <v>844</v>
      </c>
      <c r="C2887" s="5">
        <v>51057</v>
      </c>
      <c r="D2887" s="6">
        <v>8027.13</v>
      </c>
    </row>
    <row r="2888" spans="1:4" ht="15.95" customHeight="1" x14ac:dyDescent="0.25">
      <c r="A2888" s="4" t="s">
        <v>1748</v>
      </c>
      <c r="B2888" s="4" t="s">
        <v>1772</v>
      </c>
      <c r="C2888" s="5">
        <v>51059</v>
      </c>
      <c r="D2888" s="6">
        <v>7698.54</v>
      </c>
    </row>
    <row r="2889" spans="1:4" ht="15.95" customHeight="1" x14ac:dyDescent="0.25">
      <c r="A2889" s="4" t="s">
        <v>1748</v>
      </c>
      <c r="B2889" s="4" t="s">
        <v>1773</v>
      </c>
      <c r="C2889" s="5">
        <v>51600</v>
      </c>
      <c r="D2889" s="6">
        <v>7797.35</v>
      </c>
    </row>
    <row r="2890" spans="1:4" ht="15.95" customHeight="1" x14ac:dyDescent="0.25">
      <c r="A2890" s="4" t="s">
        <v>1748</v>
      </c>
      <c r="B2890" s="4" t="s">
        <v>1774</v>
      </c>
      <c r="C2890" s="5">
        <v>51610</v>
      </c>
      <c r="D2890" s="6">
        <v>8171.29</v>
      </c>
    </row>
    <row r="2891" spans="1:4" ht="15.95" customHeight="1" x14ac:dyDescent="0.25">
      <c r="A2891" s="4" t="s">
        <v>1748</v>
      </c>
      <c r="B2891" s="4" t="s">
        <v>1775</v>
      </c>
      <c r="C2891" s="5">
        <v>51061</v>
      </c>
      <c r="D2891" s="6">
        <v>8861.5499999999993</v>
      </c>
    </row>
    <row r="2892" spans="1:4" ht="15.95" customHeight="1" x14ac:dyDescent="0.25">
      <c r="A2892" s="4" t="s">
        <v>1748</v>
      </c>
      <c r="B2892" s="4" t="s">
        <v>419</v>
      </c>
      <c r="C2892" s="5">
        <v>51063</v>
      </c>
      <c r="D2892" s="6">
        <v>7346.05</v>
      </c>
    </row>
    <row r="2893" spans="1:4" ht="15.95" customHeight="1" x14ac:dyDescent="0.25">
      <c r="A2893" s="4" t="s">
        <v>1748</v>
      </c>
      <c r="B2893" s="4" t="s">
        <v>1776</v>
      </c>
      <c r="C2893" s="5">
        <v>51065</v>
      </c>
      <c r="D2893" s="6">
        <v>7756.48</v>
      </c>
    </row>
    <row r="2894" spans="1:4" ht="15.95" customHeight="1" x14ac:dyDescent="0.25">
      <c r="A2894" s="4" t="s">
        <v>1748</v>
      </c>
      <c r="B2894" s="4" t="s">
        <v>87</v>
      </c>
      <c r="C2894" s="5">
        <v>51067</v>
      </c>
      <c r="D2894" s="6">
        <v>7003.89</v>
      </c>
    </row>
    <row r="2895" spans="1:4" ht="15.95" customHeight="1" x14ac:dyDescent="0.25">
      <c r="A2895" s="4" t="s">
        <v>1748</v>
      </c>
      <c r="B2895" s="4" t="s">
        <v>1777</v>
      </c>
      <c r="C2895" s="5">
        <v>51620</v>
      </c>
      <c r="D2895" s="6">
        <v>8416.65</v>
      </c>
    </row>
    <row r="2896" spans="1:4" ht="15.95" customHeight="1" x14ac:dyDescent="0.25">
      <c r="A2896" s="4" t="s">
        <v>1748</v>
      </c>
      <c r="B2896" s="4" t="s">
        <v>861</v>
      </c>
      <c r="C2896" s="5">
        <v>51069</v>
      </c>
      <c r="D2896" s="6">
        <v>7334.31</v>
      </c>
    </row>
    <row r="2897" spans="1:4" ht="15.95" customHeight="1" x14ac:dyDescent="0.25">
      <c r="A2897" s="4" t="s">
        <v>1748</v>
      </c>
      <c r="B2897" s="4" t="s">
        <v>1778</v>
      </c>
      <c r="C2897" s="5">
        <v>51630</v>
      </c>
      <c r="D2897" s="6">
        <v>10412.629999999999</v>
      </c>
    </row>
    <row r="2898" spans="1:4" ht="15.95" customHeight="1" x14ac:dyDescent="0.25">
      <c r="A2898" s="4" t="s">
        <v>1748</v>
      </c>
      <c r="B2898" s="4" t="s">
        <v>1779</v>
      </c>
      <c r="C2898" s="5">
        <v>51640</v>
      </c>
      <c r="D2898" s="6">
        <v>8487.65</v>
      </c>
    </row>
    <row r="2899" spans="1:4" ht="15.95" customHeight="1" x14ac:dyDescent="0.25">
      <c r="A2899" s="4" t="s">
        <v>1748</v>
      </c>
      <c r="B2899" s="4" t="s">
        <v>1554</v>
      </c>
      <c r="C2899" s="5">
        <v>51071</v>
      </c>
      <c r="D2899" s="6">
        <v>7507.33</v>
      </c>
    </row>
    <row r="2900" spans="1:4" ht="15.95" customHeight="1" x14ac:dyDescent="0.25">
      <c r="A2900" s="4" t="s">
        <v>1748</v>
      </c>
      <c r="B2900" s="4" t="s">
        <v>1273</v>
      </c>
      <c r="C2900" s="5">
        <v>51073</v>
      </c>
      <c r="D2900" s="6">
        <v>8193.31</v>
      </c>
    </row>
    <row r="2901" spans="1:4" ht="15.95" customHeight="1" x14ac:dyDescent="0.25">
      <c r="A2901" s="4" t="s">
        <v>1748</v>
      </c>
      <c r="B2901" s="4" t="s">
        <v>1780</v>
      </c>
      <c r="C2901" s="5">
        <v>51075</v>
      </c>
      <c r="D2901" s="6">
        <v>8271.67</v>
      </c>
    </row>
    <row r="2902" spans="1:4" ht="15.95" customHeight="1" x14ac:dyDescent="0.25">
      <c r="A2902" s="4" t="s">
        <v>1748</v>
      </c>
      <c r="B2902" s="4" t="s">
        <v>759</v>
      </c>
      <c r="C2902" s="5">
        <v>51077</v>
      </c>
      <c r="D2902" s="6">
        <v>7776.27</v>
      </c>
    </row>
    <row r="2903" spans="1:4" ht="15.95" customHeight="1" x14ac:dyDescent="0.25">
      <c r="A2903" s="4" t="s">
        <v>1748</v>
      </c>
      <c r="B2903" s="4" t="s">
        <v>89</v>
      </c>
      <c r="C2903" s="5">
        <v>51079</v>
      </c>
      <c r="D2903" s="6">
        <v>8124.22</v>
      </c>
    </row>
    <row r="2904" spans="1:4" ht="15.95" customHeight="1" x14ac:dyDescent="0.25">
      <c r="A2904" s="4" t="s">
        <v>1748</v>
      </c>
      <c r="B2904" s="4" t="s">
        <v>1781</v>
      </c>
      <c r="C2904" s="5">
        <v>51081</v>
      </c>
      <c r="D2904" s="7" t="s">
        <v>36</v>
      </c>
    </row>
    <row r="2905" spans="1:4" ht="15.95" customHeight="1" x14ac:dyDescent="0.25">
      <c r="A2905" s="4" t="s">
        <v>1748</v>
      </c>
      <c r="B2905" s="4" t="s">
        <v>1146</v>
      </c>
      <c r="C2905" s="5">
        <v>51083</v>
      </c>
      <c r="D2905" s="6">
        <v>8140.33</v>
      </c>
    </row>
    <row r="2906" spans="1:4" ht="15.95" customHeight="1" x14ac:dyDescent="0.25">
      <c r="A2906" s="4" t="s">
        <v>1748</v>
      </c>
      <c r="B2906" s="4" t="s">
        <v>1782</v>
      </c>
      <c r="C2906" s="5">
        <v>51650</v>
      </c>
      <c r="D2906" s="6">
        <v>8774.65</v>
      </c>
    </row>
    <row r="2907" spans="1:4" ht="15.95" customHeight="1" x14ac:dyDescent="0.25">
      <c r="A2907" s="4" t="s">
        <v>1748</v>
      </c>
      <c r="B2907" s="4" t="s">
        <v>1783</v>
      </c>
      <c r="C2907" s="5">
        <v>51085</v>
      </c>
      <c r="D2907" s="6">
        <v>8598.93</v>
      </c>
    </row>
    <row r="2908" spans="1:4" ht="15.95" customHeight="1" x14ac:dyDescent="0.25">
      <c r="A2908" s="4" t="s">
        <v>1748</v>
      </c>
      <c r="B2908" s="4" t="s">
        <v>1784</v>
      </c>
      <c r="C2908" s="5">
        <v>51660</v>
      </c>
      <c r="D2908" s="6">
        <v>8330.31</v>
      </c>
    </row>
    <row r="2909" spans="1:4" ht="15.95" customHeight="1" x14ac:dyDescent="0.25">
      <c r="A2909" s="4" t="s">
        <v>1748</v>
      </c>
      <c r="B2909" s="4" t="s">
        <v>1785</v>
      </c>
      <c r="C2909" s="5">
        <v>51087</v>
      </c>
      <c r="D2909" s="6">
        <v>8934.4699999999993</v>
      </c>
    </row>
    <row r="2910" spans="1:4" ht="15.95" customHeight="1" x14ac:dyDescent="0.25">
      <c r="A2910" s="4" t="s">
        <v>1748</v>
      </c>
      <c r="B2910" s="4" t="s">
        <v>91</v>
      </c>
      <c r="C2910" s="5">
        <v>51089</v>
      </c>
      <c r="D2910" s="6">
        <v>7741.12</v>
      </c>
    </row>
    <row r="2911" spans="1:4" ht="15.95" customHeight="1" x14ac:dyDescent="0.25">
      <c r="A2911" s="4" t="s">
        <v>1748</v>
      </c>
      <c r="B2911" s="4" t="s">
        <v>1362</v>
      </c>
      <c r="C2911" s="5">
        <v>51091</v>
      </c>
      <c r="D2911" s="6">
        <v>6533.19</v>
      </c>
    </row>
    <row r="2912" spans="1:4" ht="15.95" customHeight="1" x14ac:dyDescent="0.25">
      <c r="A2912" s="4" t="s">
        <v>1748</v>
      </c>
      <c r="B2912" s="4" t="s">
        <v>1786</v>
      </c>
      <c r="C2912" s="5">
        <v>51670</v>
      </c>
      <c r="D2912" s="6">
        <v>9229.4599999999991</v>
      </c>
    </row>
    <row r="2913" spans="1:4" ht="15.95" customHeight="1" x14ac:dyDescent="0.25">
      <c r="A2913" s="4" t="s">
        <v>1748</v>
      </c>
      <c r="B2913" s="4" t="s">
        <v>1787</v>
      </c>
      <c r="C2913" s="5">
        <v>51093</v>
      </c>
      <c r="D2913" s="6">
        <v>8158.85</v>
      </c>
    </row>
    <row r="2914" spans="1:4" ht="15.95" customHeight="1" x14ac:dyDescent="0.25">
      <c r="A2914" s="4" t="s">
        <v>1748</v>
      </c>
      <c r="B2914" s="4" t="s">
        <v>1788</v>
      </c>
      <c r="C2914" s="5">
        <v>51095</v>
      </c>
      <c r="D2914" s="6">
        <v>8143.3</v>
      </c>
    </row>
    <row r="2915" spans="1:4" ht="15.95" customHeight="1" x14ac:dyDescent="0.25">
      <c r="A2915" s="4" t="s">
        <v>1748</v>
      </c>
      <c r="B2915" s="4" t="s">
        <v>1789</v>
      </c>
      <c r="C2915" s="5">
        <v>51097</v>
      </c>
      <c r="D2915" s="6">
        <v>8385.35</v>
      </c>
    </row>
    <row r="2916" spans="1:4" ht="15.95" customHeight="1" x14ac:dyDescent="0.25">
      <c r="A2916" s="4" t="s">
        <v>1748</v>
      </c>
      <c r="B2916" s="4" t="s">
        <v>1790</v>
      </c>
      <c r="C2916" s="5">
        <v>51099</v>
      </c>
      <c r="D2916" s="6">
        <v>8396.42</v>
      </c>
    </row>
    <row r="2917" spans="1:4" ht="15.95" customHeight="1" x14ac:dyDescent="0.25">
      <c r="A2917" s="4" t="s">
        <v>1748</v>
      </c>
      <c r="B2917" s="4" t="s">
        <v>1791</v>
      </c>
      <c r="C2917" s="5">
        <v>51101</v>
      </c>
      <c r="D2917" s="6">
        <v>9179.85</v>
      </c>
    </row>
    <row r="2918" spans="1:4" ht="15.95" customHeight="1" x14ac:dyDescent="0.25">
      <c r="A2918" s="4" t="s">
        <v>1748</v>
      </c>
      <c r="B2918" s="4" t="s">
        <v>1245</v>
      </c>
      <c r="C2918" s="5">
        <v>51103</v>
      </c>
      <c r="D2918" s="6">
        <v>7199.71</v>
      </c>
    </row>
    <row r="2919" spans="1:4" ht="15.95" customHeight="1" x14ac:dyDescent="0.25">
      <c r="A2919" s="4" t="s">
        <v>1748</v>
      </c>
      <c r="B2919" s="4" t="s">
        <v>98</v>
      </c>
      <c r="C2919" s="5">
        <v>51105</v>
      </c>
      <c r="D2919" s="6">
        <v>7456.34</v>
      </c>
    </row>
    <row r="2920" spans="1:4" ht="15.95" customHeight="1" x14ac:dyDescent="0.25">
      <c r="A2920" s="4" t="s">
        <v>1748</v>
      </c>
      <c r="B2920" s="4" t="s">
        <v>1792</v>
      </c>
      <c r="C2920" s="5">
        <v>51678</v>
      </c>
      <c r="D2920" s="6">
        <v>7727.3</v>
      </c>
    </row>
    <row r="2921" spans="1:4" ht="15.95" customHeight="1" x14ac:dyDescent="0.25">
      <c r="A2921" s="4" t="s">
        <v>1748</v>
      </c>
      <c r="B2921" s="4" t="s">
        <v>1793</v>
      </c>
      <c r="C2921" s="5">
        <v>51107</v>
      </c>
      <c r="D2921" s="6">
        <v>7852.58</v>
      </c>
    </row>
    <row r="2922" spans="1:4" ht="15.95" customHeight="1" x14ac:dyDescent="0.25">
      <c r="A2922" s="4" t="s">
        <v>1748</v>
      </c>
      <c r="B2922" s="4" t="s">
        <v>520</v>
      </c>
      <c r="C2922" s="5">
        <v>51109</v>
      </c>
      <c r="D2922" s="6">
        <v>7352.41</v>
      </c>
    </row>
    <row r="2923" spans="1:4" ht="15.95" customHeight="1" x14ac:dyDescent="0.25">
      <c r="A2923" s="4" t="s">
        <v>1748</v>
      </c>
      <c r="B2923" s="4" t="s">
        <v>1794</v>
      </c>
      <c r="C2923" s="5">
        <v>51111</v>
      </c>
      <c r="D2923" s="6">
        <v>7597.27</v>
      </c>
    </row>
    <row r="2924" spans="1:4" ht="15.95" customHeight="1" x14ac:dyDescent="0.25">
      <c r="A2924" s="4" t="s">
        <v>1748</v>
      </c>
      <c r="B2924" s="4" t="s">
        <v>1795</v>
      </c>
      <c r="C2924" s="5">
        <v>51680</v>
      </c>
      <c r="D2924" s="6">
        <v>8927.59</v>
      </c>
    </row>
    <row r="2925" spans="1:4" ht="15.95" customHeight="1" x14ac:dyDescent="0.25">
      <c r="A2925" s="4" t="s">
        <v>1748</v>
      </c>
      <c r="B2925" s="4" t="s">
        <v>102</v>
      </c>
      <c r="C2925" s="5">
        <v>51113</v>
      </c>
      <c r="D2925" s="6">
        <v>7340.38</v>
      </c>
    </row>
    <row r="2926" spans="1:4" ht="15.95" customHeight="1" x14ac:dyDescent="0.25">
      <c r="A2926" s="4" t="s">
        <v>1748</v>
      </c>
      <c r="B2926" s="4" t="s">
        <v>1796</v>
      </c>
      <c r="C2926" s="5">
        <v>51683</v>
      </c>
      <c r="D2926" s="6">
        <v>8183.73</v>
      </c>
    </row>
    <row r="2927" spans="1:4" ht="15.95" customHeight="1" x14ac:dyDescent="0.25">
      <c r="A2927" s="4" t="s">
        <v>1748</v>
      </c>
      <c r="B2927" s="4" t="s">
        <v>1797</v>
      </c>
      <c r="C2927" s="5">
        <v>51685</v>
      </c>
      <c r="D2927" s="7" t="s">
        <v>36</v>
      </c>
    </row>
    <row r="2928" spans="1:4" ht="15.95" customHeight="1" x14ac:dyDescent="0.25">
      <c r="A2928" s="4" t="s">
        <v>1748</v>
      </c>
      <c r="B2928" s="4" t="s">
        <v>1798</v>
      </c>
      <c r="C2928" s="5">
        <v>51690</v>
      </c>
      <c r="D2928" s="6">
        <v>8488.0300000000007</v>
      </c>
    </row>
    <row r="2929" spans="1:4" ht="15.95" customHeight="1" x14ac:dyDescent="0.25">
      <c r="A2929" s="4" t="s">
        <v>1748</v>
      </c>
      <c r="B2929" s="4" t="s">
        <v>1799</v>
      </c>
      <c r="C2929" s="5">
        <v>51115</v>
      </c>
      <c r="D2929" s="6">
        <v>7339.62</v>
      </c>
    </row>
    <row r="2930" spans="1:4" ht="15.95" customHeight="1" x14ac:dyDescent="0.25">
      <c r="A2930" s="4" t="s">
        <v>1748</v>
      </c>
      <c r="B2930" s="4" t="s">
        <v>1156</v>
      </c>
      <c r="C2930" s="5">
        <v>51117</v>
      </c>
      <c r="D2930" s="6">
        <v>8498.44</v>
      </c>
    </row>
    <row r="2931" spans="1:4" ht="15.95" customHeight="1" x14ac:dyDescent="0.25">
      <c r="A2931" s="4" t="s">
        <v>1748</v>
      </c>
      <c r="B2931" s="4" t="s">
        <v>316</v>
      </c>
      <c r="C2931" s="5">
        <v>51119</v>
      </c>
      <c r="D2931" s="6">
        <v>7527.07</v>
      </c>
    </row>
    <row r="2932" spans="1:4" ht="15.95" customHeight="1" x14ac:dyDescent="0.25">
      <c r="A2932" s="4" t="s">
        <v>1748</v>
      </c>
      <c r="B2932" s="4" t="s">
        <v>108</v>
      </c>
      <c r="C2932" s="5">
        <v>51121</v>
      </c>
      <c r="D2932" s="6">
        <v>7482.83</v>
      </c>
    </row>
    <row r="2933" spans="1:4" ht="15.95" customHeight="1" x14ac:dyDescent="0.25">
      <c r="A2933" s="4" t="s">
        <v>1748</v>
      </c>
      <c r="B2933" s="4" t="s">
        <v>778</v>
      </c>
      <c r="C2933" s="5">
        <v>51125</v>
      </c>
      <c r="D2933" s="6">
        <v>8001.38</v>
      </c>
    </row>
    <row r="2934" spans="1:4" ht="15.95" customHeight="1" x14ac:dyDescent="0.25">
      <c r="A2934" s="4" t="s">
        <v>1748</v>
      </c>
      <c r="B2934" s="4" t="s">
        <v>1800</v>
      </c>
      <c r="C2934" s="5">
        <v>51127</v>
      </c>
      <c r="D2934" s="6">
        <v>8183.71</v>
      </c>
    </row>
    <row r="2935" spans="1:4" ht="15.95" customHeight="1" x14ac:dyDescent="0.25">
      <c r="A2935" s="4" t="s">
        <v>1748</v>
      </c>
      <c r="B2935" s="4" t="s">
        <v>1801</v>
      </c>
      <c r="C2935" s="5">
        <v>51700</v>
      </c>
      <c r="D2935" s="6">
        <v>9021.77</v>
      </c>
    </row>
    <row r="2936" spans="1:4" ht="15.95" customHeight="1" x14ac:dyDescent="0.25">
      <c r="A2936" s="4" t="s">
        <v>1748</v>
      </c>
      <c r="B2936" s="4" t="s">
        <v>1802</v>
      </c>
      <c r="C2936" s="5">
        <v>51710</v>
      </c>
      <c r="D2936" s="6">
        <v>9914.68</v>
      </c>
    </row>
    <row r="2937" spans="1:4" ht="15.95" customHeight="1" x14ac:dyDescent="0.25">
      <c r="A2937" s="4" t="s">
        <v>1748</v>
      </c>
      <c r="B2937" s="4" t="s">
        <v>1160</v>
      </c>
      <c r="C2937" s="5">
        <v>51131</v>
      </c>
      <c r="D2937" s="6">
        <v>8440.08</v>
      </c>
    </row>
    <row r="2938" spans="1:4" ht="15.95" customHeight="1" x14ac:dyDescent="0.25">
      <c r="A2938" s="4" t="s">
        <v>1748</v>
      </c>
      <c r="B2938" s="4" t="s">
        <v>1467</v>
      </c>
      <c r="C2938" s="5">
        <v>51133</v>
      </c>
      <c r="D2938" s="6">
        <v>7329.56</v>
      </c>
    </row>
    <row r="2939" spans="1:4" ht="15.95" customHeight="1" x14ac:dyDescent="0.25">
      <c r="A2939" s="4" t="s">
        <v>1748</v>
      </c>
      <c r="B2939" s="4" t="s">
        <v>1803</v>
      </c>
      <c r="C2939" s="5">
        <v>51720</v>
      </c>
      <c r="D2939" s="6">
        <v>8312.7999999999993</v>
      </c>
    </row>
    <row r="2940" spans="1:4" ht="15.95" customHeight="1" x14ac:dyDescent="0.25">
      <c r="A2940" s="4" t="s">
        <v>1748</v>
      </c>
      <c r="B2940" s="4" t="s">
        <v>1804</v>
      </c>
      <c r="C2940" s="5">
        <v>51135</v>
      </c>
      <c r="D2940" s="6">
        <v>9104.2800000000007</v>
      </c>
    </row>
    <row r="2941" spans="1:4" ht="15.95" customHeight="1" x14ac:dyDescent="0.25">
      <c r="A2941" s="4" t="s">
        <v>1748</v>
      </c>
      <c r="B2941" s="4" t="s">
        <v>228</v>
      </c>
      <c r="C2941" s="5">
        <v>51137</v>
      </c>
      <c r="D2941" s="6">
        <v>7846.35</v>
      </c>
    </row>
    <row r="2942" spans="1:4" ht="15.95" customHeight="1" x14ac:dyDescent="0.25">
      <c r="A2942" s="4" t="s">
        <v>1748</v>
      </c>
      <c r="B2942" s="4" t="s">
        <v>528</v>
      </c>
      <c r="C2942" s="5">
        <v>51139</v>
      </c>
      <c r="D2942" s="6">
        <v>8012.24</v>
      </c>
    </row>
    <row r="2943" spans="1:4" ht="15.95" customHeight="1" x14ac:dyDescent="0.25">
      <c r="A2943" s="4" t="s">
        <v>1748</v>
      </c>
      <c r="B2943" s="4" t="s">
        <v>1805</v>
      </c>
      <c r="C2943" s="5">
        <v>51141</v>
      </c>
      <c r="D2943" s="6">
        <v>7410.71</v>
      </c>
    </row>
    <row r="2944" spans="1:4" ht="15.95" customHeight="1" x14ac:dyDescent="0.25">
      <c r="A2944" s="4" t="s">
        <v>1748</v>
      </c>
      <c r="B2944" s="4" t="s">
        <v>1806</v>
      </c>
      <c r="C2944" s="5">
        <v>51730</v>
      </c>
      <c r="D2944" s="6">
        <v>9361.02</v>
      </c>
    </row>
    <row r="2945" spans="1:4" ht="15.95" customHeight="1" x14ac:dyDescent="0.25">
      <c r="A2945" s="4" t="s">
        <v>1748</v>
      </c>
      <c r="B2945" s="4" t="s">
        <v>1807</v>
      </c>
      <c r="C2945" s="5">
        <v>51143</v>
      </c>
      <c r="D2945" s="6">
        <v>7713.6</v>
      </c>
    </row>
    <row r="2946" spans="1:4" ht="15.95" customHeight="1" x14ac:dyDescent="0.25">
      <c r="A2946" s="4" t="s">
        <v>1748</v>
      </c>
      <c r="B2946" s="4" t="s">
        <v>1808</v>
      </c>
      <c r="C2946" s="5">
        <v>51735</v>
      </c>
      <c r="D2946" s="6">
        <v>7608.36</v>
      </c>
    </row>
    <row r="2947" spans="1:4" ht="15.95" customHeight="1" x14ac:dyDescent="0.25">
      <c r="A2947" s="4" t="s">
        <v>1748</v>
      </c>
      <c r="B2947" s="4" t="s">
        <v>1809</v>
      </c>
      <c r="C2947" s="5">
        <v>51740</v>
      </c>
      <c r="D2947" s="6">
        <v>9215.56</v>
      </c>
    </row>
    <row r="2948" spans="1:4" ht="15.95" customHeight="1" x14ac:dyDescent="0.25">
      <c r="A2948" s="4" t="s">
        <v>1748</v>
      </c>
      <c r="B2948" s="4" t="s">
        <v>1810</v>
      </c>
      <c r="C2948" s="5">
        <v>51145</v>
      </c>
      <c r="D2948" s="6">
        <v>7644.93</v>
      </c>
    </row>
    <row r="2949" spans="1:4" ht="15.95" customHeight="1" x14ac:dyDescent="0.25">
      <c r="A2949" s="4" t="s">
        <v>1748</v>
      </c>
      <c r="B2949" s="4" t="s">
        <v>1811</v>
      </c>
      <c r="C2949" s="5">
        <v>51147</v>
      </c>
      <c r="D2949" s="6">
        <v>8478.3700000000008</v>
      </c>
    </row>
    <row r="2950" spans="1:4" ht="15.95" customHeight="1" x14ac:dyDescent="0.25">
      <c r="A2950" s="4" t="s">
        <v>1748</v>
      </c>
      <c r="B2950" s="4" t="s">
        <v>1812</v>
      </c>
      <c r="C2950" s="5">
        <v>51149</v>
      </c>
      <c r="D2950" s="6">
        <v>9182.4699999999993</v>
      </c>
    </row>
    <row r="2951" spans="1:4" ht="15.95" customHeight="1" x14ac:dyDescent="0.25">
      <c r="A2951" s="4" t="s">
        <v>1748</v>
      </c>
      <c r="B2951" s="4" t="s">
        <v>1813</v>
      </c>
      <c r="C2951" s="5">
        <v>51153</v>
      </c>
      <c r="D2951" s="6">
        <v>8173.77</v>
      </c>
    </row>
    <row r="2952" spans="1:4" ht="15.95" customHeight="1" x14ac:dyDescent="0.25">
      <c r="A2952" s="4" t="s">
        <v>1748</v>
      </c>
      <c r="B2952" s="4" t="s">
        <v>169</v>
      </c>
      <c r="C2952" s="5">
        <v>51155</v>
      </c>
      <c r="D2952" s="6">
        <v>8246.1</v>
      </c>
    </row>
    <row r="2953" spans="1:4" ht="15.95" customHeight="1" x14ac:dyDescent="0.25">
      <c r="A2953" s="4" t="s">
        <v>1748</v>
      </c>
      <c r="B2953" s="4" t="s">
        <v>1814</v>
      </c>
      <c r="C2953" s="5">
        <v>51750</v>
      </c>
      <c r="D2953" s="6">
        <v>9153.6</v>
      </c>
    </row>
    <row r="2954" spans="1:4" ht="15.95" customHeight="1" x14ac:dyDescent="0.25">
      <c r="A2954" s="4" t="s">
        <v>1748</v>
      </c>
      <c r="B2954" s="4" t="s">
        <v>1815</v>
      </c>
      <c r="C2954" s="5">
        <v>51157</v>
      </c>
      <c r="D2954" s="6">
        <v>7119.34</v>
      </c>
    </row>
    <row r="2955" spans="1:4" ht="15.95" customHeight="1" x14ac:dyDescent="0.25">
      <c r="A2955" s="4" t="s">
        <v>1748</v>
      </c>
      <c r="B2955" s="4" t="s">
        <v>456</v>
      </c>
      <c r="C2955" s="5">
        <v>51159</v>
      </c>
      <c r="D2955" s="6">
        <v>8696.42</v>
      </c>
    </row>
    <row r="2956" spans="1:4" ht="15.95" customHeight="1" x14ac:dyDescent="0.25">
      <c r="A2956" s="4" t="s">
        <v>1748</v>
      </c>
      <c r="B2956" s="4" t="s">
        <v>1816</v>
      </c>
      <c r="C2956" s="5">
        <v>51760</v>
      </c>
      <c r="D2956" s="6">
        <v>9574.36</v>
      </c>
    </row>
    <row r="2957" spans="1:4" ht="15.95" customHeight="1" x14ac:dyDescent="0.25">
      <c r="A2957" s="4" t="s">
        <v>1748</v>
      </c>
      <c r="B2957" s="4" t="s">
        <v>1817</v>
      </c>
      <c r="C2957" s="5">
        <v>51161</v>
      </c>
      <c r="D2957" s="6">
        <v>7881.23</v>
      </c>
    </row>
    <row r="2958" spans="1:4" ht="15.95" customHeight="1" x14ac:dyDescent="0.25">
      <c r="A2958" s="4" t="s">
        <v>1748</v>
      </c>
      <c r="B2958" s="4" t="s">
        <v>1818</v>
      </c>
      <c r="C2958" s="5">
        <v>51770</v>
      </c>
      <c r="D2958" s="6">
        <v>8302.39</v>
      </c>
    </row>
    <row r="2959" spans="1:4" ht="15.95" customHeight="1" x14ac:dyDescent="0.25">
      <c r="A2959" s="4" t="s">
        <v>1748</v>
      </c>
      <c r="B2959" s="4" t="s">
        <v>1819</v>
      </c>
      <c r="C2959" s="5">
        <v>51163</v>
      </c>
      <c r="D2959" s="6">
        <v>7060.92</v>
      </c>
    </row>
    <row r="2960" spans="1:4" ht="15.95" customHeight="1" x14ac:dyDescent="0.25">
      <c r="A2960" s="4" t="s">
        <v>1748</v>
      </c>
      <c r="B2960" s="4" t="s">
        <v>1169</v>
      </c>
      <c r="C2960" s="5">
        <v>51165</v>
      </c>
      <c r="D2960" s="6">
        <v>7909</v>
      </c>
    </row>
    <row r="2961" spans="1:4" ht="15.95" customHeight="1" x14ac:dyDescent="0.25">
      <c r="A2961" s="4" t="s">
        <v>1748</v>
      </c>
      <c r="B2961" s="4" t="s">
        <v>114</v>
      </c>
      <c r="C2961" s="5">
        <v>51167</v>
      </c>
      <c r="D2961" s="6">
        <v>7271.51</v>
      </c>
    </row>
    <row r="2962" spans="1:4" ht="15.95" customHeight="1" x14ac:dyDescent="0.25">
      <c r="A2962" s="4" t="s">
        <v>1748</v>
      </c>
      <c r="B2962" s="4" t="s">
        <v>1820</v>
      </c>
      <c r="C2962" s="5">
        <v>51775</v>
      </c>
      <c r="D2962" s="6">
        <v>7380.83</v>
      </c>
    </row>
    <row r="2963" spans="1:4" ht="15.95" customHeight="1" x14ac:dyDescent="0.25">
      <c r="A2963" s="4" t="s">
        <v>1748</v>
      </c>
      <c r="B2963" s="4" t="s">
        <v>171</v>
      </c>
      <c r="C2963" s="5">
        <v>51169</v>
      </c>
      <c r="D2963" s="6">
        <v>7656.68</v>
      </c>
    </row>
    <row r="2964" spans="1:4" ht="15.95" customHeight="1" x14ac:dyDescent="0.25">
      <c r="A2964" s="4" t="s">
        <v>1748</v>
      </c>
      <c r="B2964" s="4" t="s">
        <v>1821</v>
      </c>
      <c r="C2964" s="5">
        <v>51171</v>
      </c>
      <c r="D2964" s="6">
        <v>7763.62</v>
      </c>
    </row>
    <row r="2965" spans="1:4" ht="15.95" customHeight="1" x14ac:dyDescent="0.25">
      <c r="A2965" s="4" t="s">
        <v>1748</v>
      </c>
      <c r="B2965" s="4" t="s">
        <v>1822</v>
      </c>
      <c r="C2965" s="5">
        <v>51173</v>
      </c>
      <c r="D2965" s="6">
        <v>8012.03</v>
      </c>
    </row>
    <row r="2966" spans="1:4" ht="15.95" customHeight="1" x14ac:dyDescent="0.25">
      <c r="A2966" s="4" t="s">
        <v>1748</v>
      </c>
      <c r="B2966" s="4" t="s">
        <v>1823</v>
      </c>
      <c r="C2966" s="5">
        <v>51175</v>
      </c>
      <c r="D2966" s="6">
        <v>8847.82</v>
      </c>
    </row>
    <row r="2967" spans="1:4" ht="15.95" customHeight="1" x14ac:dyDescent="0.25">
      <c r="A2967" s="4" t="s">
        <v>1748</v>
      </c>
      <c r="B2967" s="4" t="s">
        <v>1824</v>
      </c>
      <c r="C2967" s="5">
        <v>51177</v>
      </c>
      <c r="D2967" s="6">
        <v>9102.58</v>
      </c>
    </row>
    <row r="2968" spans="1:4" ht="15.95" customHeight="1" x14ac:dyDescent="0.25">
      <c r="A2968" s="4" t="s">
        <v>1748</v>
      </c>
      <c r="B2968" s="4" t="s">
        <v>725</v>
      </c>
      <c r="C2968" s="5">
        <v>51179</v>
      </c>
      <c r="D2968" s="6">
        <v>8527.48</v>
      </c>
    </row>
    <row r="2969" spans="1:4" ht="15.95" customHeight="1" x14ac:dyDescent="0.25">
      <c r="A2969" s="4" t="s">
        <v>1748</v>
      </c>
      <c r="B2969" s="4" t="s">
        <v>1825</v>
      </c>
      <c r="C2969" s="5">
        <v>51790</v>
      </c>
      <c r="D2969" s="6">
        <v>8296.2000000000007</v>
      </c>
    </row>
    <row r="2970" spans="1:4" ht="15.95" customHeight="1" x14ac:dyDescent="0.25">
      <c r="A2970" s="4" t="s">
        <v>1748</v>
      </c>
      <c r="B2970" s="4" t="s">
        <v>1826</v>
      </c>
      <c r="C2970" s="5">
        <v>51800</v>
      </c>
      <c r="D2970" s="6">
        <v>8163.93</v>
      </c>
    </row>
    <row r="2971" spans="1:4" ht="15.95" customHeight="1" x14ac:dyDescent="0.25">
      <c r="A2971" s="4" t="s">
        <v>1748</v>
      </c>
      <c r="B2971" s="4" t="s">
        <v>1174</v>
      </c>
      <c r="C2971" s="5">
        <v>51181</v>
      </c>
      <c r="D2971" s="6">
        <v>8265.84</v>
      </c>
    </row>
    <row r="2972" spans="1:4" ht="15.95" customHeight="1" x14ac:dyDescent="0.25">
      <c r="A2972" s="4" t="s">
        <v>1748</v>
      </c>
      <c r="B2972" s="4" t="s">
        <v>326</v>
      </c>
      <c r="C2972" s="5">
        <v>51183</v>
      </c>
      <c r="D2972" s="6">
        <v>9672.34</v>
      </c>
    </row>
    <row r="2973" spans="1:4" ht="15.95" customHeight="1" x14ac:dyDescent="0.25">
      <c r="A2973" s="4" t="s">
        <v>1748</v>
      </c>
      <c r="B2973" s="4" t="s">
        <v>621</v>
      </c>
      <c r="C2973" s="5">
        <v>51185</v>
      </c>
      <c r="D2973" s="6">
        <v>7928.78</v>
      </c>
    </row>
    <row r="2974" spans="1:4" ht="15.95" customHeight="1" x14ac:dyDescent="0.25">
      <c r="A2974" s="4" t="s">
        <v>1748</v>
      </c>
      <c r="B2974" s="4" t="s">
        <v>1827</v>
      </c>
      <c r="C2974" s="5">
        <v>51810</v>
      </c>
      <c r="D2974" s="6">
        <v>8638.6</v>
      </c>
    </row>
    <row r="2975" spans="1:4" ht="15.95" customHeight="1" x14ac:dyDescent="0.25">
      <c r="A2975" s="4" t="s">
        <v>1748</v>
      </c>
      <c r="B2975" s="4" t="s">
        <v>478</v>
      </c>
      <c r="C2975" s="5">
        <v>51187</v>
      </c>
      <c r="D2975" s="6">
        <v>8283.0499999999993</v>
      </c>
    </row>
    <row r="2976" spans="1:4" ht="15.95" customHeight="1" x14ac:dyDescent="0.25">
      <c r="A2976" s="4" t="s">
        <v>1748</v>
      </c>
      <c r="B2976" s="4" t="s">
        <v>122</v>
      </c>
      <c r="C2976" s="5">
        <v>51191</v>
      </c>
      <c r="D2976" s="6">
        <v>7605.24</v>
      </c>
    </row>
    <row r="2977" spans="1:4" ht="15.95" customHeight="1" x14ac:dyDescent="0.25">
      <c r="A2977" s="4" t="s">
        <v>1748</v>
      </c>
      <c r="B2977" s="4" t="s">
        <v>1828</v>
      </c>
      <c r="C2977" s="5">
        <v>51820</v>
      </c>
      <c r="D2977" s="6">
        <v>8377.5</v>
      </c>
    </row>
    <row r="2978" spans="1:4" ht="15.95" customHeight="1" x14ac:dyDescent="0.25">
      <c r="A2978" s="4" t="s">
        <v>1748</v>
      </c>
      <c r="B2978" s="4" t="s">
        <v>1474</v>
      </c>
      <c r="C2978" s="5">
        <v>51193</v>
      </c>
      <c r="D2978" s="6">
        <v>8496.23</v>
      </c>
    </row>
    <row r="2979" spans="1:4" ht="15.95" customHeight="1" x14ac:dyDescent="0.25">
      <c r="A2979" s="4" t="s">
        <v>1748</v>
      </c>
      <c r="B2979" s="4" t="s">
        <v>1829</v>
      </c>
      <c r="C2979" s="5">
        <v>51830</v>
      </c>
      <c r="D2979" s="6">
        <v>7884.92</v>
      </c>
    </row>
    <row r="2980" spans="1:4" ht="15.95" customHeight="1" x14ac:dyDescent="0.25">
      <c r="A2980" s="4" t="s">
        <v>1748</v>
      </c>
      <c r="B2980" s="4" t="s">
        <v>1830</v>
      </c>
      <c r="C2980" s="5">
        <v>51840</v>
      </c>
      <c r="D2980" s="6">
        <v>7860.69</v>
      </c>
    </row>
    <row r="2981" spans="1:4" ht="15.95" customHeight="1" x14ac:dyDescent="0.25">
      <c r="A2981" s="4" t="s">
        <v>1748</v>
      </c>
      <c r="B2981" s="4" t="s">
        <v>1726</v>
      </c>
      <c r="C2981" s="5">
        <v>51195</v>
      </c>
      <c r="D2981" s="6">
        <v>8346.43</v>
      </c>
    </row>
    <row r="2982" spans="1:4" ht="15.95" customHeight="1" x14ac:dyDescent="0.25">
      <c r="A2982" s="4" t="s">
        <v>1748</v>
      </c>
      <c r="B2982" s="4" t="s">
        <v>1831</v>
      </c>
      <c r="C2982" s="5">
        <v>51197</v>
      </c>
      <c r="D2982" s="6">
        <v>8715.92</v>
      </c>
    </row>
    <row r="2983" spans="1:4" ht="15.95" customHeight="1" x14ac:dyDescent="0.25">
      <c r="A2983" s="4" t="s">
        <v>1748</v>
      </c>
      <c r="B2983" s="4" t="s">
        <v>878</v>
      </c>
      <c r="C2983" s="5">
        <v>51199</v>
      </c>
      <c r="D2983" s="6">
        <v>7522.84</v>
      </c>
    </row>
    <row r="2984" spans="1:4" ht="15.95" customHeight="1" x14ac:dyDescent="0.25">
      <c r="A2984" s="4" t="s">
        <v>1832</v>
      </c>
      <c r="B2984" s="4" t="s">
        <v>31</v>
      </c>
      <c r="C2984" s="5" t="s">
        <v>29</v>
      </c>
      <c r="D2984" s="6">
        <v>4924.4399999999996</v>
      </c>
    </row>
    <row r="2985" spans="1:4" ht="15.95" customHeight="1" x14ac:dyDescent="0.25">
      <c r="A2985" s="4" t="s">
        <v>1833</v>
      </c>
      <c r="B2985" s="4" t="s">
        <v>31</v>
      </c>
      <c r="C2985" s="5" t="s">
        <v>29</v>
      </c>
      <c r="D2985" s="6">
        <v>7882.76</v>
      </c>
    </row>
    <row r="2986" spans="1:4" ht="15.95" customHeight="1" x14ac:dyDescent="0.25">
      <c r="A2986" s="4" t="s">
        <v>1833</v>
      </c>
      <c r="B2986" s="4" t="s">
        <v>1834</v>
      </c>
      <c r="C2986" s="5">
        <v>50001</v>
      </c>
      <c r="D2986" s="6">
        <v>7809.51</v>
      </c>
    </row>
    <row r="2987" spans="1:4" ht="15.95" customHeight="1" x14ac:dyDescent="0.25">
      <c r="A2987" s="4" t="s">
        <v>1833</v>
      </c>
      <c r="B2987" s="4" t="s">
        <v>1835</v>
      </c>
      <c r="C2987" s="5">
        <v>50003</v>
      </c>
      <c r="D2987" s="6">
        <v>8544.4599999999991</v>
      </c>
    </row>
    <row r="2988" spans="1:4" ht="15.95" customHeight="1" x14ac:dyDescent="0.25">
      <c r="A2988" s="4" t="s">
        <v>1833</v>
      </c>
      <c r="B2988" s="4" t="s">
        <v>1836</v>
      </c>
      <c r="C2988" s="5">
        <v>50005</v>
      </c>
      <c r="D2988" s="6">
        <v>7303.14</v>
      </c>
    </row>
    <row r="2989" spans="1:4" ht="15.95" customHeight="1" x14ac:dyDescent="0.25">
      <c r="A2989" s="4" t="s">
        <v>1833</v>
      </c>
      <c r="B2989" s="4" t="s">
        <v>1837</v>
      </c>
      <c r="C2989" s="5">
        <v>50007</v>
      </c>
      <c r="D2989" s="6">
        <v>7838.02</v>
      </c>
    </row>
    <row r="2990" spans="1:4" ht="15.95" customHeight="1" x14ac:dyDescent="0.25">
      <c r="A2990" s="4" t="s">
        <v>1833</v>
      </c>
      <c r="B2990" s="4" t="s">
        <v>844</v>
      </c>
      <c r="C2990" s="5">
        <v>50009</v>
      </c>
      <c r="D2990" s="6">
        <v>6587.31</v>
      </c>
    </row>
    <row r="2991" spans="1:4" ht="15.95" customHeight="1" x14ac:dyDescent="0.25">
      <c r="A2991" s="4" t="s">
        <v>1833</v>
      </c>
      <c r="B2991" s="4" t="s">
        <v>87</v>
      </c>
      <c r="C2991" s="5">
        <v>50011</v>
      </c>
      <c r="D2991" s="6">
        <v>8093.15</v>
      </c>
    </row>
    <row r="2992" spans="1:4" ht="15.95" customHeight="1" x14ac:dyDescent="0.25">
      <c r="A2992" s="4" t="s">
        <v>1833</v>
      </c>
      <c r="B2992" s="4" t="s">
        <v>1838</v>
      </c>
      <c r="C2992" s="5">
        <v>50013</v>
      </c>
      <c r="D2992" s="6">
        <v>6950.29</v>
      </c>
    </row>
    <row r="2993" spans="1:4" ht="15.95" customHeight="1" x14ac:dyDescent="0.25">
      <c r="A2993" s="4" t="s">
        <v>1833</v>
      </c>
      <c r="B2993" s="4" t="s">
        <v>1839</v>
      </c>
      <c r="C2993" s="5">
        <v>50015</v>
      </c>
      <c r="D2993" s="6">
        <v>7079.28</v>
      </c>
    </row>
    <row r="2994" spans="1:4" ht="15.95" customHeight="1" x14ac:dyDescent="0.25">
      <c r="A2994" s="4" t="s">
        <v>1833</v>
      </c>
      <c r="B2994" s="4" t="s">
        <v>228</v>
      </c>
      <c r="C2994" s="5">
        <v>50017</v>
      </c>
      <c r="D2994" s="6">
        <v>8248.81</v>
      </c>
    </row>
    <row r="2995" spans="1:4" ht="15.95" customHeight="1" x14ac:dyDescent="0.25">
      <c r="A2995" s="4" t="s">
        <v>1833</v>
      </c>
      <c r="B2995" s="4" t="s">
        <v>816</v>
      </c>
      <c r="C2995" s="5">
        <v>50019</v>
      </c>
      <c r="D2995" s="6">
        <v>6752.35</v>
      </c>
    </row>
    <row r="2996" spans="1:4" ht="15.95" customHeight="1" x14ac:dyDescent="0.25">
      <c r="A2996" s="4" t="s">
        <v>1833</v>
      </c>
      <c r="B2996" s="4" t="s">
        <v>1840</v>
      </c>
      <c r="C2996" s="5">
        <v>50021</v>
      </c>
      <c r="D2996" s="6">
        <v>8497.27</v>
      </c>
    </row>
    <row r="2997" spans="1:4" ht="15.95" customHeight="1" x14ac:dyDescent="0.25">
      <c r="A2997" s="4" t="s">
        <v>1833</v>
      </c>
      <c r="B2997" s="4" t="s">
        <v>122</v>
      </c>
      <c r="C2997" s="5">
        <v>50023</v>
      </c>
      <c r="D2997" s="6">
        <v>7700.8</v>
      </c>
    </row>
    <row r="2998" spans="1:4" ht="15.95" customHeight="1" x14ac:dyDescent="0.25">
      <c r="A2998" s="4" t="s">
        <v>1833</v>
      </c>
      <c r="B2998" s="4" t="s">
        <v>320</v>
      </c>
      <c r="C2998" s="5">
        <v>50025</v>
      </c>
      <c r="D2998" s="6">
        <v>7829.2</v>
      </c>
    </row>
    <row r="2999" spans="1:4" ht="15.95" customHeight="1" x14ac:dyDescent="0.25">
      <c r="A2999" s="4" t="s">
        <v>1833</v>
      </c>
      <c r="B2999" s="4" t="s">
        <v>1841</v>
      </c>
      <c r="C2999" s="5">
        <v>50027</v>
      </c>
      <c r="D2999" s="6">
        <v>8453.98</v>
      </c>
    </row>
    <row r="3000" spans="1:4" ht="15.95" customHeight="1" x14ac:dyDescent="0.25">
      <c r="A3000" s="4" t="s">
        <v>1842</v>
      </c>
      <c r="B3000" s="4" t="s">
        <v>31</v>
      </c>
      <c r="C3000" s="5" t="s">
        <v>29</v>
      </c>
      <c r="D3000" s="6">
        <v>8007.56</v>
      </c>
    </row>
    <row r="3001" spans="1:4" ht="15.95" customHeight="1" x14ac:dyDescent="0.25">
      <c r="A3001" s="4" t="s">
        <v>1842</v>
      </c>
      <c r="B3001" s="4" t="s">
        <v>257</v>
      </c>
      <c r="C3001" s="5">
        <v>53001</v>
      </c>
      <c r="D3001" s="6">
        <v>8430.77</v>
      </c>
    </row>
    <row r="3002" spans="1:4" ht="15.95" customHeight="1" x14ac:dyDescent="0.25">
      <c r="A3002" s="4" t="s">
        <v>1842</v>
      </c>
      <c r="B3002" s="4" t="s">
        <v>1843</v>
      </c>
      <c r="C3002" s="5">
        <v>53003</v>
      </c>
      <c r="D3002" s="6">
        <v>7707.69</v>
      </c>
    </row>
    <row r="3003" spans="1:4" ht="15.95" customHeight="1" x14ac:dyDescent="0.25">
      <c r="A3003" s="4" t="s">
        <v>1842</v>
      </c>
      <c r="B3003" s="4" t="s">
        <v>129</v>
      </c>
      <c r="C3003" s="5">
        <v>53005</v>
      </c>
      <c r="D3003" s="6">
        <v>8375.93</v>
      </c>
    </row>
    <row r="3004" spans="1:4" ht="15.95" customHeight="1" x14ac:dyDescent="0.25">
      <c r="A3004" s="4" t="s">
        <v>1842</v>
      </c>
      <c r="B3004" s="4" t="s">
        <v>1844</v>
      </c>
      <c r="C3004" s="5">
        <v>53007</v>
      </c>
      <c r="D3004" s="6">
        <v>7665.86</v>
      </c>
    </row>
    <row r="3005" spans="1:4" ht="15.95" customHeight="1" x14ac:dyDescent="0.25">
      <c r="A3005" s="4" t="s">
        <v>1842</v>
      </c>
      <c r="B3005" s="4" t="s">
        <v>1845</v>
      </c>
      <c r="C3005" s="5">
        <v>53009</v>
      </c>
      <c r="D3005" s="6">
        <v>7436.1</v>
      </c>
    </row>
    <row r="3006" spans="1:4" ht="15.95" customHeight="1" x14ac:dyDescent="0.25">
      <c r="A3006" s="4" t="s">
        <v>1842</v>
      </c>
      <c r="B3006" s="4" t="s">
        <v>134</v>
      </c>
      <c r="C3006" s="5">
        <v>53011</v>
      </c>
      <c r="D3006" s="6">
        <v>8137.59</v>
      </c>
    </row>
    <row r="3007" spans="1:4" ht="15.95" customHeight="1" x14ac:dyDescent="0.25">
      <c r="A3007" s="4" t="s">
        <v>1842</v>
      </c>
      <c r="B3007" s="4" t="s">
        <v>136</v>
      </c>
      <c r="C3007" s="5">
        <v>53013</v>
      </c>
      <c r="D3007" s="6">
        <v>8480.9500000000007</v>
      </c>
    </row>
    <row r="3008" spans="1:4" ht="15.95" customHeight="1" x14ac:dyDescent="0.25">
      <c r="A3008" s="4" t="s">
        <v>1842</v>
      </c>
      <c r="B3008" s="4" t="s">
        <v>1846</v>
      </c>
      <c r="C3008" s="5">
        <v>53015</v>
      </c>
      <c r="D3008" s="6">
        <v>8283.08</v>
      </c>
    </row>
    <row r="3009" spans="1:4" ht="15.95" customHeight="1" x14ac:dyDescent="0.25">
      <c r="A3009" s="4" t="s">
        <v>1842</v>
      </c>
      <c r="B3009" s="4" t="s">
        <v>275</v>
      </c>
      <c r="C3009" s="5">
        <v>53017</v>
      </c>
      <c r="D3009" s="6">
        <v>8020.79</v>
      </c>
    </row>
    <row r="3010" spans="1:4" ht="15.95" customHeight="1" x14ac:dyDescent="0.25">
      <c r="A3010" s="4" t="s">
        <v>1842</v>
      </c>
      <c r="B3010" s="4" t="s">
        <v>1847</v>
      </c>
      <c r="C3010" s="5">
        <v>53019</v>
      </c>
      <c r="D3010" s="6">
        <v>7260.52</v>
      </c>
    </row>
    <row r="3011" spans="1:4" ht="15.95" customHeight="1" x14ac:dyDescent="0.25">
      <c r="A3011" s="4" t="s">
        <v>1842</v>
      </c>
      <c r="B3011" s="4" t="s">
        <v>87</v>
      </c>
      <c r="C3011" s="5">
        <v>53021</v>
      </c>
      <c r="D3011" s="6">
        <v>8233.36</v>
      </c>
    </row>
    <row r="3012" spans="1:4" ht="15.95" customHeight="1" x14ac:dyDescent="0.25">
      <c r="A3012" s="4" t="s">
        <v>1842</v>
      </c>
      <c r="B3012" s="4" t="s">
        <v>280</v>
      </c>
      <c r="C3012" s="5">
        <v>53023</v>
      </c>
      <c r="D3012" s="6">
        <v>10347.450000000001</v>
      </c>
    </row>
    <row r="3013" spans="1:4" ht="15.95" customHeight="1" x14ac:dyDescent="0.25">
      <c r="A3013" s="4" t="s">
        <v>1842</v>
      </c>
      <c r="B3013" s="4" t="s">
        <v>147</v>
      </c>
      <c r="C3013" s="5">
        <v>53025</v>
      </c>
      <c r="D3013" s="6">
        <v>7980.46</v>
      </c>
    </row>
    <row r="3014" spans="1:4" ht="15.95" customHeight="1" x14ac:dyDescent="0.25">
      <c r="A3014" s="4" t="s">
        <v>1842</v>
      </c>
      <c r="B3014" s="4" t="s">
        <v>1848</v>
      </c>
      <c r="C3014" s="5">
        <v>53027</v>
      </c>
      <c r="D3014" s="6">
        <v>8072.92</v>
      </c>
    </row>
    <row r="3015" spans="1:4" ht="15.95" customHeight="1" x14ac:dyDescent="0.25">
      <c r="A3015" s="4" t="s">
        <v>1842</v>
      </c>
      <c r="B3015" s="4" t="s">
        <v>1849</v>
      </c>
      <c r="C3015" s="5">
        <v>53029</v>
      </c>
      <c r="D3015" s="6">
        <v>6862.35</v>
      </c>
    </row>
    <row r="3016" spans="1:4" ht="15.95" customHeight="1" x14ac:dyDescent="0.25">
      <c r="A3016" s="4" t="s">
        <v>1842</v>
      </c>
      <c r="B3016" s="4" t="s">
        <v>94</v>
      </c>
      <c r="C3016" s="5">
        <v>53031</v>
      </c>
      <c r="D3016" s="6">
        <v>6977</v>
      </c>
    </row>
    <row r="3017" spans="1:4" ht="15.95" customHeight="1" x14ac:dyDescent="0.25">
      <c r="A3017" s="4" t="s">
        <v>1842</v>
      </c>
      <c r="B3017" s="4" t="s">
        <v>1655</v>
      </c>
      <c r="C3017" s="5">
        <v>53033</v>
      </c>
      <c r="D3017" s="6">
        <v>8353.2199999999993</v>
      </c>
    </row>
    <row r="3018" spans="1:4" ht="15.95" customHeight="1" x14ac:dyDescent="0.25">
      <c r="A3018" s="4" t="s">
        <v>1842</v>
      </c>
      <c r="B3018" s="4" t="s">
        <v>1850</v>
      </c>
      <c r="C3018" s="5">
        <v>53035</v>
      </c>
      <c r="D3018" s="6">
        <v>7368.63</v>
      </c>
    </row>
    <row r="3019" spans="1:4" ht="15.95" customHeight="1" x14ac:dyDescent="0.25">
      <c r="A3019" s="4" t="s">
        <v>1842</v>
      </c>
      <c r="B3019" s="4" t="s">
        <v>1851</v>
      </c>
      <c r="C3019" s="5">
        <v>53037</v>
      </c>
      <c r="D3019" s="6">
        <v>7801.96</v>
      </c>
    </row>
    <row r="3020" spans="1:4" ht="15.95" customHeight="1" x14ac:dyDescent="0.25">
      <c r="A3020" s="4" t="s">
        <v>1842</v>
      </c>
      <c r="B3020" s="4" t="s">
        <v>1852</v>
      </c>
      <c r="C3020" s="5">
        <v>53039</v>
      </c>
      <c r="D3020" s="6">
        <v>8168</v>
      </c>
    </row>
    <row r="3021" spans="1:4" ht="15.95" customHeight="1" x14ac:dyDescent="0.25">
      <c r="A3021" s="4" t="s">
        <v>1842</v>
      </c>
      <c r="B3021" s="4" t="s">
        <v>567</v>
      </c>
      <c r="C3021" s="5">
        <v>53041</v>
      </c>
      <c r="D3021" s="6">
        <v>8034.87</v>
      </c>
    </row>
    <row r="3022" spans="1:4" ht="15.95" customHeight="1" x14ac:dyDescent="0.25">
      <c r="A3022" s="4" t="s">
        <v>1842</v>
      </c>
      <c r="B3022" s="4" t="s">
        <v>155</v>
      </c>
      <c r="C3022" s="5">
        <v>53043</v>
      </c>
      <c r="D3022" s="6">
        <v>9211.83</v>
      </c>
    </row>
    <row r="3023" spans="1:4" ht="15.95" customHeight="1" x14ac:dyDescent="0.25">
      <c r="A3023" s="4" t="s">
        <v>1842</v>
      </c>
      <c r="B3023" s="4" t="s">
        <v>604</v>
      </c>
      <c r="C3023" s="5">
        <v>53045</v>
      </c>
      <c r="D3023" s="6">
        <v>7399.08</v>
      </c>
    </row>
    <row r="3024" spans="1:4" ht="15.95" customHeight="1" x14ac:dyDescent="0.25">
      <c r="A3024" s="4" t="s">
        <v>1842</v>
      </c>
      <c r="B3024" s="4" t="s">
        <v>1853</v>
      </c>
      <c r="C3024" s="5">
        <v>53047</v>
      </c>
      <c r="D3024" s="6">
        <v>7319.47</v>
      </c>
    </row>
    <row r="3025" spans="1:4" ht="15.95" customHeight="1" x14ac:dyDescent="0.25">
      <c r="A3025" s="4" t="s">
        <v>1842</v>
      </c>
      <c r="B3025" s="4" t="s">
        <v>1854</v>
      </c>
      <c r="C3025" s="5">
        <v>53049</v>
      </c>
      <c r="D3025" s="6">
        <v>8450.4</v>
      </c>
    </row>
    <row r="3026" spans="1:4" ht="15.95" customHeight="1" x14ac:dyDescent="0.25">
      <c r="A3026" s="4" t="s">
        <v>1842</v>
      </c>
      <c r="B3026" s="4" t="s">
        <v>1855</v>
      </c>
      <c r="C3026" s="5">
        <v>53051</v>
      </c>
      <c r="D3026" s="6">
        <v>6372.66</v>
      </c>
    </row>
    <row r="3027" spans="1:4" ht="15.95" customHeight="1" x14ac:dyDescent="0.25">
      <c r="A3027" s="4" t="s">
        <v>1842</v>
      </c>
      <c r="B3027" s="4" t="s">
        <v>453</v>
      </c>
      <c r="C3027" s="5">
        <v>53053</v>
      </c>
      <c r="D3027" s="6">
        <v>8245.51</v>
      </c>
    </row>
    <row r="3028" spans="1:4" ht="15.95" customHeight="1" x14ac:dyDescent="0.25">
      <c r="A3028" s="4" t="s">
        <v>1842</v>
      </c>
      <c r="B3028" s="4" t="s">
        <v>306</v>
      </c>
      <c r="C3028" s="5">
        <v>53055</v>
      </c>
      <c r="D3028" s="6">
        <v>6528.64</v>
      </c>
    </row>
    <row r="3029" spans="1:4" ht="15.95" customHeight="1" x14ac:dyDescent="0.25">
      <c r="A3029" s="4" t="s">
        <v>1842</v>
      </c>
      <c r="B3029" s="4" t="s">
        <v>1856</v>
      </c>
      <c r="C3029" s="5">
        <v>53057</v>
      </c>
      <c r="D3029" s="6">
        <v>7971.14</v>
      </c>
    </row>
    <row r="3030" spans="1:4" ht="15.95" customHeight="1" x14ac:dyDescent="0.25">
      <c r="A3030" s="4" t="s">
        <v>1842</v>
      </c>
      <c r="B3030" s="4" t="s">
        <v>1857</v>
      </c>
      <c r="C3030" s="5">
        <v>53059</v>
      </c>
      <c r="D3030" s="6">
        <v>8682.14</v>
      </c>
    </row>
    <row r="3031" spans="1:4" ht="15.95" customHeight="1" x14ac:dyDescent="0.25">
      <c r="A3031" s="4" t="s">
        <v>1842</v>
      </c>
      <c r="B3031" s="4" t="s">
        <v>1858</v>
      </c>
      <c r="C3031" s="5">
        <v>53061</v>
      </c>
      <c r="D3031" s="6">
        <v>7875.57</v>
      </c>
    </row>
    <row r="3032" spans="1:4" ht="15.95" customHeight="1" x14ac:dyDescent="0.25">
      <c r="A3032" s="4" t="s">
        <v>1842</v>
      </c>
      <c r="B3032" s="4" t="s">
        <v>1859</v>
      </c>
      <c r="C3032" s="5">
        <v>53063</v>
      </c>
      <c r="D3032" s="6">
        <v>8539.75</v>
      </c>
    </row>
    <row r="3033" spans="1:4" ht="15.95" customHeight="1" x14ac:dyDescent="0.25">
      <c r="A3033" s="4" t="s">
        <v>1842</v>
      </c>
      <c r="B3033" s="4" t="s">
        <v>727</v>
      </c>
      <c r="C3033" s="5">
        <v>53065</v>
      </c>
      <c r="D3033" s="6">
        <v>7378.4</v>
      </c>
    </row>
    <row r="3034" spans="1:4" ht="15.95" customHeight="1" x14ac:dyDescent="0.25">
      <c r="A3034" s="4" t="s">
        <v>1842</v>
      </c>
      <c r="B3034" s="4" t="s">
        <v>1260</v>
      </c>
      <c r="C3034" s="5">
        <v>53067</v>
      </c>
      <c r="D3034" s="6">
        <v>7098.12</v>
      </c>
    </row>
    <row r="3035" spans="1:4" ht="15.95" customHeight="1" x14ac:dyDescent="0.25">
      <c r="A3035" s="4" t="s">
        <v>1842</v>
      </c>
      <c r="B3035" s="4" t="s">
        <v>1860</v>
      </c>
      <c r="C3035" s="5">
        <v>53069</v>
      </c>
      <c r="D3035" s="6">
        <v>7171.24</v>
      </c>
    </row>
    <row r="3036" spans="1:4" ht="15.95" customHeight="1" x14ac:dyDescent="0.25">
      <c r="A3036" s="4" t="s">
        <v>1842</v>
      </c>
      <c r="B3036" s="4" t="s">
        <v>1861</v>
      </c>
      <c r="C3036" s="5">
        <v>53071</v>
      </c>
      <c r="D3036" s="6">
        <v>7658.66</v>
      </c>
    </row>
    <row r="3037" spans="1:4" ht="15.95" customHeight="1" x14ac:dyDescent="0.25">
      <c r="A3037" s="4" t="s">
        <v>1842</v>
      </c>
      <c r="B3037" s="4" t="s">
        <v>1862</v>
      </c>
      <c r="C3037" s="5">
        <v>53073</v>
      </c>
      <c r="D3037" s="6">
        <v>7429.46</v>
      </c>
    </row>
    <row r="3038" spans="1:4" ht="15.95" customHeight="1" x14ac:dyDescent="0.25">
      <c r="A3038" s="4" t="s">
        <v>1842</v>
      </c>
      <c r="B3038" s="4" t="s">
        <v>1863</v>
      </c>
      <c r="C3038" s="5">
        <v>53075</v>
      </c>
      <c r="D3038" s="6">
        <v>9470.19</v>
      </c>
    </row>
    <row r="3039" spans="1:4" ht="15.95" customHeight="1" x14ac:dyDescent="0.25">
      <c r="A3039" s="4" t="s">
        <v>1842</v>
      </c>
      <c r="B3039" s="4" t="s">
        <v>1864</v>
      </c>
      <c r="C3039" s="5">
        <v>53077</v>
      </c>
      <c r="D3039" s="6">
        <v>8066.07</v>
      </c>
    </row>
    <row r="3040" spans="1:4" ht="15.95" customHeight="1" x14ac:dyDescent="0.25">
      <c r="A3040" s="4" t="s">
        <v>1865</v>
      </c>
      <c r="B3040" s="4" t="s">
        <v>31</v>
      </c>
      <c r="C3040" s="5" t="s">
        <v>29</v>
      </c>
      <c r="D3040" s="6">
        <v>8102.28</v>
      </c>
    </row>
    <row r="3041" spans="1:4" ht="15.95" customHeight="1" x14ac:dyDescent="0.25">
      <c r="A3041" s="4" t="s">
        <v>1865</v>
      </c>
      <c r="B3041" s="4" t="s">
        <v>257</v>
      </c>
      <c r="C3041" s="5">
        <v>55001</v>
      </c>
      <c r="D3041" s="6">
        <v>7134.94</v>
      </c>
    </row>
    <row r="3042" spans="1:4" ht="15.95" customHeight="1" x14ac:dyDescent="0.25">
      <c r="A3042" s="4" t="s">
        <v>1865</v>
      </c>
      <c r="B3042" s="4" t="s">
        <v>1348</v>
      </c>
      <c r="C3042" s="5">
        <v>55003</v>
      </c>
      <c r="D3042" s="6">
        <v>8515.4500000000007</v>
      </c>
    </row>
    <row r="3043" spans="1:4" ht="15.95" customHeight="1" x14ac:dyDescent="0.25">
      <c r="A3043" s="4" t="s">
        <v>1865</v>
      </c>
      <c r="B3043" s="4" t="s">
        <v>1866</v>
      </c>
      <c r="C3043" s="5">
        <v>55005</v>
      </c>
      <c r="D3043" s="6">
        <v>8261.67</v>
      </c>
    </row>
    <row r="3044" spans="1:4" ht="15.95" customHeight="1" x14ac:dyDescent="0.25">
      <c r="A3044" s="4" t="s">
        <v>1865</v>
      </c>
      <c r="B3044" s="4" t="s">
        <v>1867</v>
      </c>
      <c r="C3044" s="5">
        <v>55007</v>
      </c>
      <c r="D3044" s="6">
        <v>7129.19</v>
      </c>
    </row>
    <row r="3045" spans="1:4" ht="15.95" customHeight="1" x14ac:dyDescent="0.25">
      <c r="A3045" s="4" t="s">
        <v>1865</v>
      </c>
      <c r="B3045" s="4" t="s">
        <v>581</v>
      </c>
      <c r="C3045" s="5">
        <v>55009</v>
      </c>
      <c r="D3045" s="6">
        <v>7657.63</v>
      </c>
    </row>
    <row r="3046" spans="1:4" ht="15.95" customHeight="1" x14ac:dyDescent="0.25">
      <c r="A3046" s="4" t="s">
        <v>1865</v>
      </c>
      <c r="B3046" s="4" t="s">
        <v>1224</v>
      </c>
      <c r="C3046" s="5">
        <v>55011</v>
      </c>
      <c r="D3046" s="6">
        <v>7595.28</v>
      </c>
    </row>
    <row r="3047" spans="1:4" ht="15.95" customHeight="1" x14ac:dyDescent="0.25">
      <c r="A3047" s="4" t="s">
        <v>1865</v>
      </c>
      <c r="B3047" s="4" t="s">
        <v>1868</v>
      </c>
      <c r="C3047" s="5">
        <v>55013</v>
      </c>
      <c r="D3047" s="6">
        <v>6983.74</v>
      </c>
    </row>
    <row r="3048" spans="1:4" ht="15.95" customHeight="1" x14ac:dyDescent="0.25">
      <c r="A3048" s="4" t="s">
        <v>1865</v>
      </c>
      <c r="B3048" s="4" t="s">
        <v>1869</v>
      </c>
      <c r="C3048" s="5">
        <v>55015</v>
      </c>
      <c r="D3048" s="6">
        <v>8202.9599999999991</v>
      </c>
    </row>
    <row r="3049" spans="1:4" ht="15.95" customHeight="1" x14ac:dyDescent="0.25">
      <c r="A3049" s="4" t="s">
        <v>1865</v>
      </c>
      <c r="B3049" s="4" t="s">
        <v>892</v>
      </c>
      <c r="C3049" s="5">
        <v>55017</v>
      </c>
      <c r="D3049" s="6">
        <v>8019.63</v>
      </c>
    </row>
    <row r="3050" spans="1:4" ht="15.95" customHeight="1" x14ac:dyDescent="0.25">
      <c r="A3050" s="4" t="s">
        <v>1865</v>
      </c>
      <c r="B3050" s="4" t="s">
        <v>134</v>
      </c>
      <c r="C3050" s="5">
        <v>55019</v>
      </c>
      <c r="D3050" s="6">
        <v>7942.19</v>
      </c>
    </row>
    <row r="3051" spans="1:4" ht="15.95" customHeight="1" x14ac:dyDescent="0.25">
      <c r="A3051" s="4" t="s">
        <v>1865</v>
      </c>
      <c r="B3051" s="4" t="s">
        <v>136</v>
      </c>
      <c r="C3051" s="5">
        <v>55021</v>
      </c>
      <c r="D3051" s="6">
        <v>7373.78</v>
      </c>
    </row>
    <row r="3052" spans="1:4" ht="15.95" customHeight="1" x14ac:dyDescent="0.25">
      <c r="A3052" s="4" t="s">
        <v>1865</v>
      </c>
      <c r="B3052" s="4" t="s">
        <v>139</v>
      </c>
      <c r="C3052" s="5">
        <v>55023</v>
      </c>
      <c r="D3052" s="6">
        <v>8813.09</v>
      </c>
    </row>
    <row r="3053" spans="1:4" ht="15.95" customHeight="1" x14ac:dyDescent="0.25">
      <c r="A3053" s="4" t="s">
        <v>1865</v>
      </c>
      <c r="B3053" s="4" t="s">
        <v>1870</v>
      </c>
      <c r="C3053" s="5">
        <v>55025</v>
      </c>
      <c r="D3053" s="6">
        <v>7491.25</v>
      </c>
    </row>
    <row r="3054" spans="1:4" ht="15.95" customHeight="1" x14ac:dyDescent="0.25">
      <c r="A3054" s="4" t="s">
        <v>1865</v>
      </c>
      <c r="B3054" s="4" t="s">
        <v>410</v>
      </c>
      <c r="C3054" s="5">
        <v>55027</v>
      </c>
      <c r="D3054" s="6">
        <v>7841.05</v>
      </c>
    </row>
    <row r="3055" spans="1:4" ht="15.95" customHeight="1" x14ac:dyDescent="0.25">
      <c r="A3055" s="4" t="s">
        <v>1865</v>
      </c>
      <c r="B3055" s="4" t="s">
        <v>1871</v>
      </c>
      <c r="C3055" s="5">
        <v>55029</v>
      </c>
      <c r="D3055" s="6">
        <v>6972.67</v>
      </c>
    </row>
    <row r="3056" spans="1:4" ht="15.95" customHeight="1" x14ac:dyDescent="0.25">
      <c r="A3056" s="4" t="s">
        <v>1865</v>
      </c>
      <c r="B3056" s="4" t="s">
        <v>275</v>
      </c>
      <c r="C3056" s="5">
        <v>55031</v>
      </c>
      <c r="D3056" s="6">
        <v>8316.01</v>
      </c>
    </row>
    <row r="3057" spans="1:4" ht="15.95" customHeight="1" x14ac:dyDescent="0.25">
      <c r="A3057" s="4" t="s">
        <v>1865</v>
      </c>
      <c r="B3057" s="4" t="s">
        <v>1193</v>
      </c>
      <c r="C3057" s="5">
        <v>55033</v>
      </c>
      <c r="D3057" s="6">
        <v>8387.94</v>
      </c>
    </row>
    <row r="3058" spans="1:4" ht="15.95" customHeight="1" x14ac:dyDescent="0.25">
      <c r="A3058" s="4" t="s">
        <v>1865</v>
      </c>
      <c r="B3058" s="4" t="s">
        <v>1872</v>
      </c>
      <c r="C3058" s="5">
        <v>55035</v>
      </c>
      <c r="D3058" s="6">
        <v>8257.14</v>
      </c>
    </row>
    <row r="3059" spans="1:4" ht="15.95" customHeight="1" x14ac:dyDescent="0.25">
      <c r="A3059" s="4" t="s">
        <v>1865</v>
      </c>
      <c r="B3059" s="4" t="s">
        <v>1493</v>
      </c>
      <c r="C3059" s="5">
        <v>55037</v>
      </c>
      <c r="D3059" s="6">
        <v>6766.11</v>
      </c>
    </row>
    <row r="3060" spans="1:4" ht="15.95" customHeight="1" x14ac:dyDescent="0.25">
      <c r="A3060" s="4" t="s">
        <v>1865</v>
      </c>
      <c r="B3060" s="4" t="s">
        <v>1873</v>
      </c>
      <c r="C3060" s="5">
        <v>55039</v>
      </c>
      <c r="D3060" s="6">
        <v>7186.11</v>
      </c>
    </row>
    <row r="3061" spans="1:4" ht="15.95" customHeight="1" x14ac:dyDescent="0.25">
      <c r="A3061" s="4" t="s">
        <v>1865</v>
      </c>
      <c r="B3061" s="4" t="s">
        <v>1455</v>
      </c>
      <c r="C3061" s="5">
        <v>55041</v>
      </c>
      <c r="D3061" s="6">
        <v>7534.05</v>
      </c>
    </row>
    <row r="3062" spans="1:4" ht="15.95" customHeight="1" x14ac:dyDescent="0.25">
      <c r="A3062" s="4" t="s">
        <v>1865</v>
      </c>
      <c r="B3062" s="4" t="s">
        <v>147</v>
      </c>
      <c r="C3062" s="5">
        <v>55043</v>
      </c>
      <c r="D3062" s="6">
        <v>7247.37</v>
      </c>
    </row>
    <row r="3063" spans="1:4" ht="15.95" customHeight="1" x14ac:dyDescent="0.25">
      <c r="A3063" s="4" t="s">
        <v>1865</v>
      </c>
      <c r="B3063" s="4" t="s">
        <v>760</v>
      </c>
      <c r="C3063" s="5">
        <v>55045</v>
      </c>
      <c r="D3063" s="6">
        <v>7017.84</v>
      </c>
    </row>
    <row r="3064" spans="1:4" ht="15.95" customHeight="1" x14ac:dyDescent="0.25">
      <c r="A3064" s="4" t="s">
        <v>1865</v>
      </c>
      <c r="B3064" s="4" t="s">
        <v>1874</v>
      </c>
      <c r="C3064" s="5">
        <v>55047</v>
      </c>
      <c r="D3064" s="6">
        <v>7310.81</v>
      </c>
    </row>
    <row r="3065" spans="1:4" ht="15.95" customHeight="1" x14ac:dyDescent="0.25">
      <c r="A3065" s="4" t="s">
        <v>1865</v>
      </c>
      <c r="B3065" s="4" t="s">
        <v>516</v>
      </c>
      <c r="C3065" s="5">
        <v>55049</v>
      </c>
      <c r="D3065" s="6">
        <v>7712.3</v>
      </c>
    </row>
    <row r="3066" spans="1:4" ht="15.95" customHeight="1" x14ac:dyDescent="0.25">
      <c r="A3066" s="4" t="s">
        <v>1865</v>
      </c>
      <c r="B3066" s="4" t="s">
        <v>906</v>
      </c>
      <c r="C3066" s="5">
        <v>55051</v>
      </c>
      <c r="D3066" s="6">
        <v>7307.23</v>
      </c>
    </row>
    <row r="3067" spans="1:4" ht="15.95" customHeight="1" x14ac:dyDescent="0.25">
      <c r="A3067" s="4" t="s">
        <v>1865</v>
      </c>
      <c r="B3067" s="4" t="s">
        <v>93</v>
      </c>
      <c r="C3067" s="5">
        <v>55053</v>
      </c>
      <c r="D3067" s="6">
        <v>7811.08</v>
      </c>
    </row>
    <row r="3068" spans="1:4" ht="15.95" customHeight="1" x14ac:dyDescent="0.25">
      <c r="A3068" s="4" t="s">
        <v>1865</v>
      </c>
      <c r="B3068" s="4" t="s">
        <v>94</v>
      </c>
      <c r="C3068" s="5">
        <v>55055</v>
      </c>
      <c r="D3068" s="6">
        <v>7465.63</v>
      </c>
    </row>
    <row r="3069" spans="1:4" ht="15.95" customHeight="1" x14ac:dyDescent="0.25">
      <c r="A3069" s="4" t="s">
        <v>1865</v>
      </c>
      <c r="B3069" s="4" t="s">
        <v>41</v>
      </c>
      <c r="C3069" s="5">
        <v>55057</v>
      </c>
      <c r="D3069" s="6">
        <v>7307.24</v>
      </c>
    </row>
    <row r="3070" spans="1:4" ht="15.95" customHeight="1" x14ac:dyDescent="0.25">
      <c r="A3070" s="4" t="s">
        <v>1865</v>
      </c>
      <c r="B3070" s="4" t="s">
        <v>1875</v>
      </c>
      <c r="C3070" s="5">
        <v>55059</v>
      </c>
      <c r="D3070" s="6">
        <v>9039.84</v>
      </c>
    </row>
    <row r="3071" spans="1:4" ht="15.95" customHeight="1" x14ac:dyDescent="0.25">
      <c r="A3071" s="4" t="s">
        <v>1865</v>
      </c>
      <c r="B3071" s="4" t="s">
        <v>1876</v>
      </c>
      <c r="C3071" s="5">
        <v>55061</v>
      </c>
      <c r="D3071" s="6">
        <v>8016.06</v>
      </c>
    </row>
    <row r="3072" spans="1:4" ht="15.95" customHeight="1" x14ac:dyDescent="0.25">
      <c r="A3072" s="4" t="s">
        <v>1865</v>
      </c>
      <c r="B3072" s="4" t="s">
        <v>1877</v>
      </c>
      <c r="C3072" s="5">
        <v>55063</v>
      </c>
      <c r="D3072" s="6">
        <v>7555.82</v>
      </c>
    </row>
    <row r="3073" spans="1:4" ht="15.95" customHeight="1" x14ac:dyDescent="0.25">
      <c r="A3073" s="4" t="s">
        <v>1865</v>
      </c>
      <c r="B3073" s="4" t="s">
        <v>154</v>
      </c>
      <c r="C3073" s="5">
        <v>55065</v>
      </c>
      <c r="D3073" s="6">
        <v>8066.52</v>
      </c>
    </row>
    <row r="3074" spans="1:4" ht="15.95" customHeight="1" x14ac:dyDescent="0.25">
      <c r="A3074" s="4" t="s">
        <v>1865</v>
      </c>
      <c r="B3074" s="4" t="s">
        <v>1878</v>
      </c>
      <c r="C3074" s="5">
        <v>55067</v>
      </c>
      <c r="D3074" s="6">
        <v>8031.3</v>
      </c>
    </row>
    <row r="3075" spans="1:4" ht="15.95" customHeight="1" x14ac:dyDescent="0.25">
      <c r="A3075" s="4" t="s">
        <v>1865</v>
      </c>
      <c r="B3075" s="4" t="s">
        <v>155</v>
      </c>
      <c r="C3075" s="5">
        <v>55069</v>
      </c>
      <c r="D3075" s="6">
        <v>7746.28</v>
      </c>
    </row>
    <row r="3076" spans="1:4" ht="15.95" customHeight="1" x14ac:dyDescent="0.25">
      <c r="A3076" s="4" t="s">
        <v>1865</v>
      </c>
      <c r="B3076" s="4" t="s">
        <v>1879</v>
      </c>
      <c r="C3076" s="5">
        <v>55071</v>
      </c>
      <c r="D3076" s="6">
        <v>7410.09</v>
      </c>
    </row>
    <row r="3077" spans="1:4" ht="15.95" customHeight="1" x14ac:dyDescent="0.25">
      <c r="A3077" s="4" t="s">
        <v>1865</v>
      </c>
      <c r="B3077" s="4" t="s">
        <v>1880</v>
      </c>
      <c r="C3077" s="5">
        <v>55073</v>
      </c>
      <c r="D3077" s="6">
        <v>7017.48</v>
      </c>
    </row>
    <row r="3078" spans="1:4" ht="15.95" customHeight="1" x14ac:dyDescent="0.25">
      <c r="A3078" s="4" t="s">
        <v>1865</v>
      </c>
      <c r="B3078" s="4" t="s">
        <v>1881</v>
      </c>
      <c r="C3078" s="5">
        <v>55075</v>
      </c>
      <c r="D3078" s="6">
        <v>7898.17</v>
      </c>
    </row>
    <row r="3079" spans="1:4" ht="15.95" customHeight="1" x14ac:dyDescent="0.25">
      <c r="A3079" s="4" t="s">
        <v>1865</v>
      </c>
      <c r="B3079" s="4" t="s">
        <v>918</v>
      </c>
      <c r="C3079" s="5">
        <v>55077</v>
      </c>
      <c r="D3079" s="6">
        <v>7121.33</v>
      </c>
    </row>
    <row r="3080" spans="1:4" ht="15.95" customHeight="1" x14ac:dyDescent="0.25">
      <c r="A3080" s="4" t="s">
        <v>1865</v>
      </c>
      <c r="B3080" s="4" t="s">
        <v>1882</v>
      </c>
      <c r="C3080" s="5">
        <v>55078</v>
      </c>
      <c r="D3080" s="6">
        <v>6656.18</v>
      </c>
    </row>
    <row r="3081" spans="1:4" ht="15.95" customHeight="1" x14ac:dyDescent="0.25">
      <c r="A3081" s="4" t="s">
        <v>1865</v>
      </c>
      <c r="B3081" s="4" t="s">
        <v>1883</v>
      </c>
      <c r="C3081" s="5">
        <v>55079</v>
      </c>
      <c r="D3081" s="6">
        <v>9957.43</v>
      </c>
    </row>
    <row r="3082" spans="1:4" ht="15.95" customHeight="1" x14ac:dyDescent="0.25">
      <c r="A3082" s="4" t="s">
        <v>1865</v>
      </c>
      <c r="B3082" s="4" t="s">
        <v>107</v>
      </c>
      <c r="C3082" s="5">
        <v>55081</v>
      </c>
      <c r="D3082" s="6">
        <v>7090.82</v>
      </c>
    </row>
    <row r="3083" spans="1:4" ht="15.95" customHeight="1" x14ac:dyDescent="0.25">
      <c r="A3083" s="4" t="s">
        <v>1865</v>
      </c>
      <c r="B3083" s="4" t="s">
        <v>1884</v>
      </c>
      <c r="C3083" s="5">
        <v>55083</v>
      </c>
      <c r="D3083" s="6">
        <v>7723.98</v>
      </c>
    </row>
    <row r="3084" spans="1:4" ht="15.95" customHeight="1" x14ac:dyDescent="0.25">
      <c r="A3084" s="4" t="s">
        <v>1865</v>
      </c>
      <c r="B3084" s="4" t="s">
        <v>570</v>
      </c>
      <c r="C3084" s="5">
        <v>55085</v>
      </c>
      <c r="D3084" s="6">
        <v>7229.35</v>
      </c>
    </row>
    <row r="3085" spans="1:4" ht="15.95" customHeight="1" x14ac:dyDescent="0.25">
      <c r="A3085" s="4" t="s">
        <v>1865</v>
      </c>
      <c r="B3085" s="4" t="s">
        <v>1885</v>
      </c>
      <c r="C3085" s="5">
        <v>55087</v>
      </c>
      <c r="D3085" s="6">
        <v>7257.77</v>
      </c>
    </row>
    <row r="3086" spans="1:4" ht="15.95" customHeight="1" x14ac:dyDescent="0.25">
      <c r="A3086" s="4" t="s">
        <v>1865</v>
      </c>
      <c r="B3086" s="4" t="s">
        <v>1886</v>
      </c>
      <c r="C3086" s="5">
        <v>55089</v>
      </c>
      <c r="D3086" s="6">
        <v>7749.68</v>
      </c>
    </row>
    <row r="3087" spans="1:4" ht="15.95" customHeight="1" x14ac:dyDescent="0.25">
      <c r="A3087" s="4" t="s">
        <v>1865</v>
      </c>
      <c r="B3087" s="4" t="s">
        <v>1887</v>
      </c>
      <c r="C3087" s="5">
        <v>55091</v>
      </c>
      <c r="D3087" s="6">
        <v>9400.09</v>
      </c>
    </row>
    <row r="3088" spans="1:4" ht="15.95" customHeight="1" x14ac:dyDescent="0.25">
      <c r="A3088" s="4" t="s">
        <v>1865</v>
      </c>
      <c r="B3088" s="4" t="s">
        <v>453</v>
      </c>
      <c r="C3088" s="5">
        <v>55093</v>
      </c>
      <c r="D3088" s="6">
        <v>7721.32</v>
      </c>
    </row>
    <row r="3089" spans="1:4" ht="15.95" customHeight="1" x14ac:dyDescent="0.25">
      <c r="A3089" s="4" t="s">
        <v>1865</v>
      </c>
      <c r="B3089" s="4" t="s">
        <v>166</v>
      </c>
      <c r="C3089" s="5">
        <v>55095</v>
      </c>
      <c r="D3089" s="6">
        <v>8499.18</v>
      </c>
    </row>
    <row r="3090" spans="1:4" ht="15.95" customHeight="1" x14ac:dyDescent="0.25">
      <c r="A3090" s="4" t="s">
        <v>1865</v>
      </c>
      <c r="B3090" s="4" t="s">
        <v>1372</v>
      </c>
      <c r="C3090" s="5">
        <v>55097</v>
      </c>
      <c r="D3090" s="6">
        <v>7904.32</v>
      </c>
    </row>
    <row r="3091" spans="1:4" ht="15.95" customHeight="1" x14ac:dyDescent="0.25">
      <c r="A3091" s="4" t="s">
        <v>1865</v>
      </c>
      <c r="B3091" s="4" t="s">
        <v>1888</v>
      </c>
      <c r="C3091" s="5">
        <v>55099</v>
      </c>
      <c r="D3091" s="6">
        <v>7975.84</v>
      </c>
    </row>
    <row r="3092" spans="1:4" ht="15.95" customHeight="1" x14ac:dyDescent="0.25">
      <c r="A3092" s="4" t="s">
        <v>1865</v>
      </c>
      <c r="B3092" s="4" t="s">
        <v>1889</v>
      </c>
      <c r="C3092" s="5">
        <v>55101</v>
      </c>
      <c r="D3092" s="6">
        <v>9089.2000000000007</v>
      </c>
    </row>
    <row r="3093" spans="1:4" ht="15.95" customHeight="1" x14ac:dyDescent="0.25">
      <c r="A3093" s="4" t="s">
        <v>1865</v>
      </c>
      <c r="B3093" s="4" t="s">
        <v>615</v>
      </c>
      <c r="C3093" s="5">
        <v>55103</v>
      </c>
      <c r="D3093" s="6">
        <v>7744.1</v>
      </c>
    </row>
    <row r="3094" spans="1:4" ht="15.95" customHeight="1" x14ac:dyDescent="0.25">
      <c r="A3094" s="4" t="s">
        <v>1865</v>
      </c>
      <c r="B3094" s="4" t="s">
        <v>988</v>
      </c>
      <c r="C3094" s="5">
        <v>55105</v>
      </c>
      <c r="D3094" s="6">
        <v>8233.3799999999992</v>
      </c>
    </row>
    <row r="3095" spans="1:4" ht="15.95" customHeight="1" x14ac:dyDescent="0.25">
      <c r="A3095" s="4" t="s">
        <v>1865</v>
      </c>
      <c r="B3095" s="4" t="s">
        <v>1693</v>
      </c>
      <c r="C3095" s="5">
        <v>55107</v>
      </c>
      <c r="D3095" s="6">
        <v>9100.11</v>
      </c>
    </row>
    <row r="3096" spans="1:4" ht="15.95" customHeight="1" x14ac:dyDescent="0.25">
      <c r="A3096" s="4" t="s">
        <v>1865</v>
      </c>
      <c r="B3096" s="4" t="s">
        <v>1890</v>
      </c>
      <c r="C3096" s="5">
        <v>55111</v>
      </c>
      <c r="D3096" s="6">
        <v>7658.85</v>
      </c>
    </row>
    <row r="3097" spans="1:4" ht="15.95" customHeight="1" x14ac:dyDescent="0.25">
      <c r="A3097" s="4" t="s">
        <v>1865</v>
      </c>
      <c r="B3097" s="4" t="s">
        <v>1891</v>
      </c>
      <c r="C3097" s="5">
        <v>55113</v>
      </c>
      <c r="D3097" s="6">
        <v>7232.53</v>
      </c>
    </row>
    <row r="3098" spans="1:4" ht="15.95" customHeight="1" x14ac:dyDescent="0.25">
      <c r="A3098" s="4" t="s">
        <v>1865</v>
      </c>
      <c r="B3098" s="4" t="s">
        <v>1892</v>
      </c>
      <c r="C3098" s="5">
        <v>55115</v>
      </c>
      <c r="D3098" s="6">
        <v>7473.1</v>
      </c>
    </row>
    <row r="3099" spans="1:4" ht="15.95" customHeight="1" x14ac:dyDescent="0.25">
      <c r="A3099" s="4" t="s">
        <v>1865</v>
      </c>
      <c r="B3099" s="4" t="s">
        <v>1893</v>
      </c>
      <c r="C3099" s="5">
        <v>55117</v>
      </c>
      <c r="D3099" s="6">
        <v>6983.91</v>
      </c>
    </row>
    <row r="3100" spans="1:4" ht="15.95" customHeight="1" x14ac:dyDescent="0.25">
      <c r="A3100" s="4" t="s">
        <v>1865</v>
      </c>
      <c r="B3100" s="4" t="s">
        <v>1894</v>
      </c>
      <c r="C3100" s="5">
        <v>55109</v>
      </c>
      <c r="D3100" s="6">
        <v>8323.31</v>
      </c>
    </row>
    <row r="3101" spans="1:4" ht="15.95" customHeight="1" x14ac:dyDescent="0.25">
      <c r="A3101" s="4" t="s">
        <v>1865</v>
      </c>
      <c r="B3101" s="4" t="s">
        <v>373</v>
      </c>
      <c r="C3101" s="5">
        <v>55119</v>
      </c>
      <c r="D3101" s="6">
        <v>7190.86</v>
      </c>
    </row>
    <row r="3102" spans="1:4" ht="15.95" customHeight="1" x14ac:dyDescent="0.25">
      <c r="A3102" s="4" t="s">
        <v>1865</v>
      </c>
      <c r="B3102" s="4" t="s">
        <v>1895</v>
      </c>
      <c r="C3102" s="5">
        <v>55121</v>
      </c>
      <c r="D3102" s="6">
        <v>7876.89</v>
      </c>
    </row>
    <row r="3103" spans="1:4" ht="15.95" customHeight="1" x14ac:dyDescent="0.25">
      <c r="A3103" s="4" t="s">
        <v>1865</v>
      </c>
      <c r="B3103" s="4" t="s">
        <v>834</v>
      </c>
      <c r="C3103" s="5">
        <v>55123</v>
      </c>
      <c r="D3103" s="6">
        <v>7623.53</v>
      </c>
    </row>
    <row r="3104" spans="1:4" ht="15.95" customHeight="1" x14ac:dyDescent="0.25">
      <c r="A3104" s="4" t="s">
        <v>1865</v>
      </c>
      <c r="B3104" s="4" t="s">
        <v>1896</v>
      </c>
      <c r="C3104" s="5">
        <v>55125</v>
      </c>
      <c r="D3104" s="6">
        <v>7510.32</v>
      </c>
    </row>
    <row r="3105" spans="1:4" ht="15.95" customHeight="1" x14ac:dyDescent="0.25">
      <c r="A3105" s="4" t="s">
        <v>1865</v>
      </c>
      <c r="B3105" s="4" t="s">
        <v>1542</v>
      </c>
      <c r="C3105" s="5">
        <v>55127</v>
      </c>
      <c r="D3105" s="6">
        <v>7986.32</v>
      </c>
    </row>
    <row r="3106" spans="1:4" ht="15.95" customHeight="1" x14ac:dyDescent="0.25">
      <c r="A3106" s="4" t="s">
        <v>1865</v>
      </c>
      <c r="B3106" s="4" t="s">
        <v>1897</v>
      </c>
      <c r="C3106" s="5">
        <v>55129</v>
      </c>
      <c r="D3106" s="6">
        <v>7565.62</v>
      </c>
    </row>
    <row r="3107" spans="1:4" ht="15.95" customHeight="1" x14ac:dyDescent="0.25">
      <c r="A3107" s="4" t="s">
        <v>1865</v>
      </c>
      <c r="B3107" s="4" t="s">
        <v>122</v>
      </c>
      <c r="C3107" s="5">
        <v>55131</v>
      </c>
      <c r="D3107" s="6">
        <v>7808.62</v>
      </c>
    </row>
    <row r="3108" spans="1:4" ht="15.95" customHeight="1" x14ac:dyDescent="0.25">
      <c r="A3108" s="4" t="s">
        <v>1865</v>
      </c>
      <c r="B3108" s="4" t="s">
        <v>1898</v>
      </c>
      <c r="C3108" s="5">
        <v>55133</v>
      </c>
      <c r="D3108" s="6">
        <v>8201.99</v>
      </c>
    </row>
    <row r="3109" spans="1:4" ht="15.95" customHeight="1" x14ac:dyDescent="0.25">
      <c r="A3109" s="4" t="s">
        <v>1865</v>
      </c>
      <c r="B3109" s="4" t="s">
        <v>1899</v>
      </c>
      <c r="C3109" s="5">
        <v>55135</v>
      </c>
      <c r="D3109" s="6">
        <v>6967.41</v>
      </c>
    </row>
    <row r="3110" spans="1:4" ht="15.95" customHeight="1" x14ac:dyDescent="0.25">
      <c r="A3110" s="4" t="s">
        <v>1865</v>
      </c>
      <c r="B3110" s="4" t="s">
        <v>1900</v>
      </c>
      <c r="C3110" s="5">
        <v>55137</v>
      </c>
      <c r="D3110" s="6">
        <v>7481.03</v>
      </c>
    </row>
    <row r="3111" spans="1:4" ht="15.95" customHeight="1" x14ac:dyDescent="0.25">
      <c r="A3111" s="4" t="s">
        <v>1865</v>
      </c>
      <c r="B3111" s="4" t="s">
        <v>540</v>
      </c>
      <c r="C3111" s="5">
        <v>55139</v>
      </c>
      <c r="D3111" s="6">
        <v>7593.02</v>
      </c>
    </row>
    <row r="3112" spans="1:4" ht="15.95" customHeight="1" x14ac:dyDescent="0.25">
      <c r="A3112" s="4" t="s">
        <v>1865</v>
      </c>
      <c r="B3112" s="4" t="s">
        <v>1381</v>
      </c>
      <c r="C3112" s="5">
        <v>55141</v>
      </c>
      <c r="D3112" s="6">
        <v>7618.96</v>
      </c>
    </row>
    <row r="3113" spans="1:4" ht="15.95" customHeight="1" x14ac:dyDescent="0.25">
      <c r="A3113" s="4" t="s">
        <v>1901</v>
      </c>
      <c r="B3113" s="4" t="s">
        <v>31</v>
      </c>
      <c r="C3113" s="5" t="s">
        <v>29</v>
      </c>
      <c r="D3113" s="6">
        <v>8260.07</v>
      </c>
    </row>
    <row r="3114" spans="1:4" ht="15.95" customHeight="1" x14ac:dyDescent="0.25">
      <c r="A3114" s="4" t="s">
        <v>1901</v>
      </c>
      <c r="B3114" s="4" t="s">
        <v>60</v>
      </c>
      <c r="C3114" s="5">
        <v>54001</v>
      </c>
      <c r="D3114" s="6">
        <v>8070.06</v>
      </c>
    </row>
    <row r="3115" spans="1:4" ht="15.95" customHeight="1" x14ac:dyDescent="0.25">
      <c r="A3115" s="4" t="s">
        <v>1901</v>
      </c>
      <c r="B3115" s="4" t="s">
        <v>1485</v>
      </c>
      <c r="C3115" s="5">
        <v>54003</v>
      </c>
      <c r="D3115" s="6">
        <v>7870.41</v>
      </c>
    </row>
    <row r="3116" spans="1:4" ht="15.95" customHeight="1" x14ac:dyDescent="0.25">
      <c r="A3116" s="4" t="s">
        <v>1901</v>
      </c>
      <c r="B3116" s="4" t="s">
        <v>130</v>
      </c>
      <c r="C3116" s="5">
        <v>54005</v>
      </c>
      <c r="D3116" s="6">
        <v>8235.76</v>
      </c>
    </row>
    <row r="3117" spans="1:4" ht="15.95" customHeight="1" x14ac:dyDescent="0.25">
      <c r="A3117" s="4" t="s">
        <v>1901</v>
      </c>
      <c r="B3117" s="4" t="s">
        <v>1902</v>
      </c>
      <c r="C3117" s="5">
        <v>54007</v>
      </c>
      <c r="D3117" s="6">
        <v>7267.76</v>
      </c>
    </row>
    <row r="3118" spans="1:4" ht="15.95" customHeight="1" x14ac:dyDescent="0.25">
      <c r="A3118" s="4" t="s">
        <v>1901</v>
      </c>
      <c r="B3118" s="4" t="s">
        <v>1903</v>
      </c>
      <c r="C3118" s="5">
        <v>54009</v>
      </c>
      <c r="D3118" s="6">
        <v>9870.7199999999993</v>
      </c>
    </row>
    <row r="3119" spans="1:4" ht="15.95" customHeight="1" x14ac:dyDescent="0.25">
      <c r="A3119" s="4" t="s">
        <v>1901</v>
      </c>
      <c r="B3119" s="4" t="s">
        <v>1904</v>
      </c>
      <c r="C3119" s="5">
        <v>54011</v>
      </c>
      <c r="D3119" s="6">
        <v>8591.11</v>
      </c>
    </row>
    <row r="3120" spans="1:4" ht="15.95" customHeight="1" x14ac:dyDescent="0.25">
      <c r="A3120" s="4" t="s">
        <v>1901</v>
      </c>
      <c r="B3120" s="4" t="s">
        <v>65</v>
      </c>
      <c r="C3120" s="5">
        <v>54013</v>
      </c>
      <c r="D3120" s="6">
        <v>7817.85</v>
      </c>
    </row>
    <row r="3121" spans="1:4" ht="15.95" customHeight="1" x14ac:dyDescent="0.25">
      <c r="A3121" s="4" t="s">
        <v>1901</v>
      </c>
      <c r="B3121" s="4" t="s">
        <v>71</v>
      </c>
      <c r="C3121" s="5">
        <v>54015</v>
      </c>
      <c r="D3121" s="6">
        <v>7710.47</v>
      </c>
    </row>
    <row r="3122" spans="1:4" ht="15.95" customHeight="1" x14ac:dyDescent="0.25">
      <c r="A3122" s="4" t="s">
        <v>1901</v>
      </c>
      <c r="B3122" s="4" t="s">
        <v>1905</v>
      </c>
      <c r="C3122" s="5">
        <v>54017</v>
      </c>
      <c r="D3122" s="6">
        <v>6296.13</v>
      </c>
    </row>
    <row r="3123" spans="1:4" ht="15.95" customHeight="1" x14ac:dyDescent="0.25">
      <c r="A3123" s="4" t="s">
        <v>1901</v>
      </c>
      <c r="B3123" s="4" t="s">
        <v>86</v>
      </c>
      <c r="C3123" s="5">
        <v>54019</v>
      </c>
      <c r="D3123" s="6">
        <v>8421.32</v>
      </c>
    </row>
    <row r="3124" spans="1:4" ht="15.95" customHeight="1" x14ac:dyDescent="0.25">
      <c r="A3124" s="4" t="s">
        <v>1901</v>
      </c>
      <c r="B3124" s="4" t="s">
        <v>421</v>
      </c>
      <c r="C3124" s="5">
        <v>54021</v>
      </c>
      <c r="D3124" s="6">
        <v>7538.29</v>
      </c>
    </row>
    <row r="3125" spans="1:4" ht="15.95" customHeight="1" x14ac:dyDescent="0.25">
      <c r="A3125" s="4" t="s">
        <v>1901</v>
      </c>
      <c r="B3125" s="4" t="s">
        <v>147</v>
      </c>
      <c r="C3125" s="5">
        <v>54023</v>
      </c>
      <c r="D3125" s="6">
        <v>7797.59</v>
      </c>
    </row>
    <row r="3126" spans="1:4" ht="15.95" customHeight="1" x14ac:dyDescent="0.25">
      <c r="A3126" s="4" t="s">
        <v>1901</v>
      </c>
      <c r="B3126" s="4" t="s">
        <v>1906</v>
      </c>
      <c r="C3126" s="5">
        <v>54025</v>
      </c>
      <c r="D3126" s="6">
        <v>7959.19</v>
      </c>
    </row>
    <row r="3127" spans="1:4" ht="15.95" customHeight="1" x14ac:dyDescent="0.25">
      <c r="A3127" s="4" t="s">
        <v>1901</v>
      </c>
      <c r="B3127" s="4" t="s">
        <v>846</v>
      </c>
      <c r="C3127" s="5">
        <v>54027</v>
      </c>
      <c r="D3127" s="6">
        <v>7679.66</v>
      </c>
    </row>
    <row r="3128" spans="1:4" ht="15.95" customHeight="1" x14ac:dyDescent="0.25">
      <c r="A3128" s="4" t="s">
        <v>1901</v>
      </c>
      <c r="B3128" s="4" t="s">
        <v>429</v>
      </c>
      <c r="C3128" s="5">
        <v>54029</v>
      </c>
      <c r="D3128" s="6">
        <v>9990.7000000000007</v>
      </c>
    </row>
    <row r="3129" spans="1:4" ht="15.95" customHeight="1" x14ac:dyDescent="0.25">
      <c r="A3129" s="4" t="s">
        <v>1901</v>
      </c>
      <c r="B3129" s="4" t="s">
        <v>1907</v>
      </c>
      <c r="C3129" s="5">
        <v>54031</v>
      </c>
      <c r="D3129" s="6">
        <v>7105.76</v>
      </c>
    </row>
    <row r="3130" spans="1:4" ht="15.95" customHeight="1" x14ac:dyDescent="0.25">
      <c r="A3130" s="4" t="s">
        <v>1901</v>
      </c>
      <c r="B3130" s="4" t="s">
        <v>514</v>
      </c>
      <c r="C3130" s="5">
        <v>54033</v>
      </c>
      <c r="D3130" s="6">
        <v>8270.65</v>
      </c>
    </row>
    <row r="3131" spans="1:4" ht="15.95" customHeight="1" x14ac:dyDescent="0.25">
      <c r="A3131" s="4" t="s">
        <v>1901</v>
      </c>
      <c r="B3131" s="4" t="s">
        <v>93</v>
      </c>
      <c r="C3131" s="5">
        <v>54035</v>
      </c>
      <c r="D3131" s="6">
        <v>7711.14</v>
      </c>
    </row>
    <row r="3132" spans="1:4" ht="15.95" customHeight="1" x14ac:dyDescent="0.25">
      <c r="A3132" s="4" t="s">
        <v>1901</v>
      </c>
      <c r="B3132" s="4" t="s">
        <v>94</v>
      </c>
      <c r="C3132" s="5">
        <v>54037</v>
      </c>
      <c r="D3132" s="6">
        <v>7555.48</v>
      </c>
    </row>
    <row r="3133" spans="1:4" ht="15.95" customHeight="1" x14ac:dyDescent="0.25">
      <c r="A3133" s="4" t="s">
        <v>1901</v>
      </c>
      <c r="B3133" s="4" t="s">
        <v>1908</v>
      </c>
      <c r="C3133" s="5">
        <v>54039</v>
      </c>
      <c r="D3133" s="6">
        <v>8691.92</v>
      </c>
    </row>
    <row r="3134" spans="1:4" ht="15.95" customHeight="1" x14ac:dyDescent="0.25">
      <c r="A3134" s="4" t="s">
        <v>1901</v>
      </c>
      <c r="B3134" s="4" t="s">
        <v>567</v>
      </c>
      <c r="C3134" s="5">
        <v>54041</v>
      </c>
      <c r="D3134" s="6">
        <v>7354.47</v>
      </c>
    </row>
    <row r="3135" spans="1:4" ht="15.95" customHeight="1" x14ac:dyDescent="0.25">
      <c r="A3135" s="4" t="s">
        <v>1901</v>
      </c>
      <c r="B3135" s="4" t="s">
        <v>155</v>
      </c>
      <c r="C3135" s="5">
        <v>54043</v>
      </c>
      <c r="D3135" s="6">
        <v>8466.7800000000007</v>
      </c>
    </row>
    <row r="3136" spans="1:4" ht="15.95" customHeight="1" x14ac:dyDescent="0.25">
      <c r="A3136" s="4" t="s">
        <v>1901</v>
      </c>
      <c r="B3136" s="4" t="s">
        <v>157</v>
      </c>
      <c r="C3136" s="5">
        <v>54045</v>
      </c>
      <c r="D3136" s="6">
        <v>8554.6</v>
      </c>
    </row>
    <row r="3137" spans="1:4" ht="15.95" customHeight="1" x14ac:dyDescent="0.25">
      <c r="A3137" s="4" t="s">
        <v>1901</v>
      </c>
      <c r="B3137" s="4" t="s">
        <v>104</v>
      </c>
      <c r="C3137" s="5">
        <v>54049</v>
      </c>
      <c r="D3137" s="6">
        <v>8897.7000000000007</v>
      </c>
    </row>
    <row r="3138" spans="1:4" ht="15.95" customHeight="1" x14ac:dyDescent="0.25">
      <c r="A3138" s="4" t="s">
        <v>1901</v>
      </c>
      <c r="B3138" s="4" t="s">
        <v>105</v>
      </c>
      <c r="C3138" s="5">
        <v>54051</v>
      </c>
      <c r="D3138" s="6">
        <v>8131.4</v>
      </c>
    </row>
    <row r="3139" spans="1:4" ht="15.95" customHeight="1" x14ac:dyDescent="0.25">
      <c r="A3139" s="4" t="s">
        <v>1901</v>
      </c>
      <c r="B3139" s="4" t="s">
        <v>604</v>
      </c>
      <c r="C3139" s="5">
        <v>54053</v>
      </c>
      <c r="D3139" s="6">
        <v>7627.12</v>
      </c>
    </row>
    <row r="3140" spans="1:4" ht="15.95" customHeight="1" x14ac:dyDescent="0.25">
      <c r="A3140" s="4" t="s">
        <v>1901</v>
      </c>
      <c r="B3140" s="4" t="s">
        <v>1155</v>
      </c>
      <c r="C3140" s="5">
        <v>54047</v>
      </c>
      <c r="D3140" s="6">
        <v>7616.81</v>
      </c>
    </row>
    <row r="3141" spans="1:4" ht="15.95" customHeight="1" x14ac:dyDescent="0.25">
      <c r="A3141" s="4" t="s">
        <v>1901</v>
      </c>
      <c r="B3141" s="4" t="s">
        <v>610</v>
      </c>
      <c r="C3141" s="5">
        <v>54055</v>
      </c>
      <c r="D3141" s="6">
        <v>8111.65</v>
      </c>
    </row>
    <row r="3142" spans="1:4" ht="15.95" customHeight="1" x14ac:dyDescent="0.25">
      <c r="A3142" s="4" t="s">
        <v>1901</v>
      </c>
      <c r="B3142" s="4" t="s">
        <v>292</v>
      </c>
      <c r="C3142" s="5">
        <v>54057</v>
      </c>
      <c r="D3142" s="6">
        <v>9951.99</v>
      </c>
    </row>
    <row r="3143" spans="1:4" ht="15.95" customHeight="1" x14ac:dyDescent="0.25">
      <c r="A3143" s="4" t="s">
        <v>1901</v>
      </c>
      <c r="B3143" s="4" t="s">
        <v>1909</v>
      </c>
      <c r="C3143" s="5">
        <v>54059</v>
      </c>
      <c r="D3143" s="6">
        <v>8150.79</v>
      </c>
    </row>
    <row r="3144" spans="1:4" ht="15.95" customHeight="1" x14ac:dyDescent="0.25">
      <c r="A3144" s="4" t="s">
        <v>1901</v>
      </c>
      <c r="B3144" s="4" t="s">
        <v>1910</v>
      </c>
      <c r="C3144" s="5">
        <v>54061</v>
      </c>
      <c r="D3144" s="6">
        <v>9162.59</v>
      </c>
    </row>
    <row r="3145" spans="1:4" ht="15.95" customHeight="1" x14ac:dyDescent="0.25">
      <c r="A3145" s="4" t="s">
        <v>1901</v>
      </c>
      <c r="B3145" s="4" t="s">
        <v>107</v>
      </c>
      <c r="C3145" s="5">
        <v>54063</v>
      </c>
      <c r="D3145" s="6">
        <v>8261.67</v>
      </c>
    </row>
    <row r="3146" spans="1:4" ht="15.95" customHeight="1" x14ac:dyDescent="0.25">
      <c r="A3146" s="4" t="s">
        <v>1901</v>
      </c>
      <c r="B3146" s="4" t="s">
        <v>109</v>
      </c>
      <c r="C3146" s="5">
        <v>54065</v>
      </c>
      <c r="D3146" s="6">
        <v>7821</v>
      </c>
    </row>
    <row r="3147" spans="1:4" ht="15.95" customHeight="1" x14ac:dyDescent="0.25">
      <c r="A3147" s="4" t="s">
        <v>1901</v>
      </c>
      <c r="B3147" s="4" t="s">
        <v>779</v>
      </c>
      <c r="C3147" s="5">
        <v>54067</v>
      </c>
      <c r="D3147" s="6">
        <v>7261.07</v>
      </c>
    </row>
    <row r="3148" spans="1:4" ht="15.95" customHeight="1" x14ac:dyDescent="0.25">
      <c r="A3148" s="4" t="s">
        <v>1901</v>
      </c>
      <c r="B3148" s="4" t="s">
        <v>647</v>
      </c>
      <c r="C3148" s="5">
        <v>54069</v>
      </c>
      <c r="D3148" s="6">
        <v>8733.2900000000009</v>
      </c>
    </row>
    <row r="3149" spans="1:4" ht="15.95" customHeight="1" x14ac:dyDescent="0.25">
      <c r="A3149" s="4" t="s">
        <v>1901</v>
      </c>
      <c r="B3149" s="4" t="s">
        <v>782</v>
      </c>
      <c r="C3149" s="5">
        <v>54071</v>
      </c>
      <c r="D3149" s="6">
        <v>7380.05</v>
      </c>
    </row>
    <row r="3150" spans="1:4" ht="15.95" customHeight="1" x14ac:dyDescent="0.25">
      <c r="A3150" s="4" t="s">
        <v>1901</v>
      </c>
      <c r="B3150" s="4" t="s">
        <v>1911</v>
      </c>
      <c r="C3150" s="5">
        <v>54073</v>
      </c>
      <c r="D3150" s="6">
        <v>8396.19</v>
      </c>
    </row>
    <row r="3151" spans="1:4" ht="15.95" customHeight="1" x14ac:dyDescent="0.25">
      <c r="A3151" s="4" t="s">
        <v>1901</v>
      </c>
      <c r="B3151" s="4" t="s">
        <v>531</v>
      </c>
      <c r="C3151" s="5">
        <v>54075</v>
      </c>
      <c r="D3151" s="6">
        <v>8088.84</v>
      </c>
    </row>
    <row r="3152" spans="1:4" ht="15.95" customHeight="1" x14ac:dyDescent="0.25">
      <c r="A3152" s="4" t="s">
        <v>1901</v>
      </c>
      <c r="B3152" s="4" t="s">
        <v>1912</v>
      </c>
      <c r="C3152" s="5">
        <v>54077</v>
      </c>
      <c r="D3152" s="6">
        <v>8877.34</v>
      </c>
    </row>
    <row r="3153" spans="1:4" ht="15.95" customHeight="1" x14ac:dyDescent="0.25">
      <c r="A3153" s="4" t="s">
        <v>1901</v>
      </c>
      <c r="B3153" s="4" t="s">
        <v>366</v>
      </c>
      <c r="C3153" s="5">
        <v>54079</v>
      </c>
      <c r="D3153" s="6">
        <v>8496.2099999999991</v>
      </c>
    </row>
    <row r="3154" spans="1:4" ht="15.95" customHeight="1" x14ac:dyDescent="0.25">
      <c r="A3154" s="4" t="s">
        <v>1901</v>
      </c>
      <c r="B3154" s="4" t="s">
        <v>1913</v>
      </c>
      <c r="C3154" s="5">
        <v>54081</v>
      </c>
      <c r="D3154" s="6">
        <v>8354.85</v>
      </c>
    </row>
    <row r="3155" spans="1:4" ht="15.95" customHeight="1" x14ac:dyDescent="0.25">
      <c r="A3155" s="4" t="s">
        <v>1901</v>
      </c>
      <c r="B3155" s="4" t="s">
        <v>113</v>
      </c>
      <c r="C3155" s="5">
        <v>54083</v>
      </c>
      <c r="D3155" s="6">
        <v>7787.15</v>
      </c>
    </row>
    <row r="3156" spans="1:4" ht="15.95" customHeight="1" x14ac:dyDescent="0.25">
      <c r="A3156" s="4" t="s">
        <v>1901</v>
      </c>
      <c r="B3156" s="4" t="s">
        <v>1914</v>
      </c>
      <c r="C3156" s="5">
        <v>54085</v>
      </c>
      <c r="D3156" s="6">
        <v>6844.82</v>
      </c>
    </row>
    <row r="3157" spans="1:4" ht="15.95" customHeight="1" x14ac:dyDescent="0.25">
      <c r="A3157" s="4" t="s">
        <v>1901</v>
      </c>
      <c r="B3157" s="4" t="s">
        <v>1567</v>
      </c>
      <c r="C3157" s="5">
        <v>54087</v>
      </c>
      <c r="D3157" s="6">
        <v>7861.36</v>
      </c>
    </row>
    <row r="3158" spans="1:4" ht="15.95" customHeight="1" x14ac:dyDescent="0.25">
      <c r="A3158" s="4" t="s">
        <v>1901</v>
      </c>
      <c r="B3158" s="4" t="s">
        <v>1915</v>
      </c>
      <c r="C3158" s="5">
        <v>54089</v>
      </c>
      <c r="D3158" s="6">
        <v>7032.53</v>
      </c>
    </row>
    <row r="3159" spans="1:4" ht="15.95" customHeight="1" x14ac:dyDescent="0.25">
      <c r="A3159" s="4" t="s">
        <v>1901</v>
      </c>
      <c r="B3159" s="4" t="s">
        <v>373</v>
      </c>
      <c r="C3159" s="5">
        <v>54091</v>
      </c>
      <c r="D3159" s="6">
        <v>8134.27</v>
      </c>
    </row>
    <row r="3160" spans="1:4" ht="15.95" customHeight="1" x14ac:dyDescent="0.25">
      <c r="A3160" s="4" t="s">
        <v>1901</v>
      </c>
      <c r="B3160" s="4" t="s">
        <v>1916</v>
      </c>
      <c r="C3160" s="5">
        <v>54093</v>
      </c>
      <c r="D3160" s="6">
        <v>6749.46</v>
      </c>
    </row>
    <row r="3161" spans="1:4" ht="15.95" customHeight="1" x14ac:dyDescent="0.25">
      <c r="A3161" s="4" t="s">
        <v>1901</v>
      </c>
      <c r="B3161" s="4" t="s">
        <v>1713</v>
      </c>
      <c r="C3161" s="5">
        <v>54095</v>
      </c>
      <c r="D3161" s="6">
        <v>8657.56</v>
      </c>
    </row>
    <row r="3162" spans="1:4" ht="15.95" customHeight="1" x14ac:dyDescent="0.25">
      <c r="A3162" s="4" t="s">
        <v>1901</v>
      </c>
      <c r="B3162" s="4" t="s">
        <v>1714</v>
      </c>
      <c r="C3162" s="5">
        <v>54097</v>
      </c>
      <c r="D3162" s="6">
        <v>6841.08</v>
      </c>
    </row>
    <row r="3163" spans="1:4" ht="15.95" customHeight="1" x14ac:dyDescent="0.25">
      <c r="A3163" s="4" t="s">
        <v>1901</v>
      </c>
      <c r="B3163" s="4" t="s">
        <v>479</v>
      </c>
      <c r="C3163" s="5">
        <v>54099</v>
      </c>
      <c r="D3163" s="6">
        <v>7639.03</v>
      </c>
    </row>
    <row r="3164" spans="1:4" ht="15.95" customHeight="1" x14ac:dyDescent="0.25">
      <c r="A3164" s="4" t="s">
        <v>1901</v>
      </c>
      <c r="B3164" s="4" t="s">
        <v>480</v>
      </c>
      <c r="C3164" s="5">
        <v>54101</v>
      </c>
      <c r="D3164" s="6">
        <v>8187.83</v>
      </c>
    </row>
    <row r="3165" spans="1:4" ht="15.95" customHeight="1" x14ac:dyDescent="0.25">
      <c r="A3165" s="4" t="s">
        <v>1901</v>
      </c>
      <c r="B3165" s="4" t="s">
        <v>1917</v>
      </c>
      <c r="C3165" s="5">
        <v>54103</v>
      </c>
      <c r="D3165" s="6">
        <v>8122.99</v>
      </c>
    </row>
    <row r="3166" spans="1:4" ht="15.95" customHeight="1" x14ac:dyDescent="0.25">
      <c r="A3166" s="4" t="s">
        <v>1901</v>
      </c>
      <c r="B3166" s="4" t="s">
        <v>1918</v>
      </c>
      <c r="C3166" s="5">
        <v>54105</v>
      </c>
      <c r="D3166" s="6">
        <v>7464.2</v>
      </c>
    </row>
    <row r="3167" spans="1:4" ht="15.95" customHeight="1" x14ac:dyDescent="0.25">
      <c r="A3167" s="4" t="s">
        <v>1901</v>
      </c>
      <c r="B3167" s="4" t="s">
        <v>1381</v>
      </c>
      <c r="C3167" s="5">
        <v>54107</v>
      </c>
      <c r="D3167" s="6">
        <v>8430.91</v>
      </c>
    </row>
    <row r="3168" spans="1:4" ht="15.95" customHeight="1" x14ac:dyDescent="0.25">
      <c r="A3168" s="4" t="s">
        <v>1901</v>
      </c>
      <c r="B3168" s="4" t="s">
        <v>1345</v>
      </c>
      <c r="C3168" s="5">
        <v>54109</v>
      </c>
      <c r="D3168" s="6">
        <v>7204.38</v>
      </c>
    </row>
    <row r="3169" spans="1:4" ht="15.95" customHeight="1" x14ac:dyDescent="0.25">
      <c r="A3169" s="4" t="s">
        <v>1919</v>
      </c>
      <c r="B3169" s="4" t="s">
        <v>31</v>
      </c>
      <c r="C3169" s="5" t="s">
        <v>29</v>
      </c>
      <c r="D3169" s="6">
        <v>7805.82</v>
      </c>
    </row>
    <row r="3170" spans="1:4" ht="15.95" customHeight="1" x14ac:dyDescent="0.25">
      <c r="A3170" s="4" t="s">
        <v>1919</v>
      </c>
      <c r="B3170" s="4" t="s">
        <v>1317</v>
      </c>
      <c r="C3170" s="5">
        <v>56001</v>
      </c>
      <c r="D3170" s="6">
        <v>7019.1</v>
      </c>
    </row>
    <row r="3171" spans="1:4" ht="15.95" customHeight="1" x14ac:dyDescent="0.25">
      <c r="A3171" s="4" t="s">
        <v>1919</v>
      </c>
      <c r="B3171" s="4" t="s">
        <v>1082</v>
      </c>
      <c r="C3171" s="5">
        <v>56003</v>
      </c>
      <c r="D3171" s="6">
        <v>8062.86</v>
      </c>
    </row>
    <row r="3172" spans="1:4" ht="15.95" customHeight="1" x14ac:dyDescent="0.25">
      <c r="A3172" s="4" t="s">
        <v>1919</v>
      </c>
      <c r="B3172" s="4" t="s">
        <v>749</v>
      </c>
      <c r="C3172" s="5">
        <v>56005</v>
      </c>
      <c r="D3172" s="6">
        <v>7825.13</v>
      </c>
    </row>
    <row r="3173" spans="1:4" ht="15.95" customHeight="1" x14ac:dyDescent="0.25">
      <c r="A3173" s="4" t="s">
        <v>1919</v>
      </c>
      <c r="B3173" s="4" t="s">
        <v>1084</v>
      </c>
      <c r="C3173" s="5">
        <v>56007</v>
      </c>
      <c r="D3173" s="6">
        <v>7269.44</v>
      </c>
    </row>
    <row r="3174" spans="1:4" ht="15.95" customHeight="1" x14ac:dyDescent="0.25">
      <c r="A3174" s="4" t="s">
        <v>1919</v>
      </c>
      <c r="B3174" s="4" t="s">
        <v>1920</v>
      </c>
      <c r="C3174" s="5">
        <v>56009</v>
      </c>
      <c r="D3174" s="6">
        <v>11312.48</v>
      </c>
    </row>
    <row r="3175" spans="1:4" ht="15.95" customHeight="1" x14ac:dyDescent="0.25">
      <c r="A3175" s="4" t="s">
        <v>1919</v>
      </c>
      <c r="B3175" s="4" t="s">
        <v>1428</v>
      </c>
      <c r="C3175" s="5">
        <v>56011</v>
      </c>
      <c r="D3175" s="6">
        <v>7171.81</v>
      </c>
    </row>
    <row r="3176" spans="1:4" ht="15.95" customHeight="1" x14ac:dyDescent="0.25">
      <c r="A3176" s="4" t="s">
        <v>1919</v>
      </c>
      <c r="B3176" s="4" t="s">
        <v>279</v>
      </c>
      <c r="C3176" s="5">
        <v>56013</v>
      </c>
      <c r="D3176" s="6">
        <v>7728.2</v>
      </c>
    </row>
    <row r="3177" spans="1:4" ht="15.95" customHeight="1" x14ac:dyDescent="0.25">
      <c r="A3177" s="4" t="s">
        <v>1919</v>
      </c>
      <c r="B3177" s="4" t="s">
        <v>1921</v>
      </c>
      <c r="C3177" s="5">
        <v>56015</v>
      </c>
      <c r="D3177" s="6">
        <v>7416.65</v>
      </c>
    </row>
    <row r="3178" spans="1:4" ht="15.95" customHeight="1" x14ac:dyDescent="0.25">
      <c r="A3178" s="4" t="s">
        <v>1919</v>
      </c>
      <c r="B3178" s="4" t="s">
        <v>1922</v>
      </c>
      <c r="C3178" s="5">
        <v>56017</v>
      </c>
      <c r="D3178" s="6">
        <v>9071.3799999999992</v>
      </c>
    </row>
    <row r="3179" spans="1:4" ht="15.95" customHeight="1" x14ac:dyDescent="0.25">
      <c r="A3179" s="4" t="s">
        <v>1919</v>
      </c>
      <c r="B3179" s="4" t="s">
        <v>153</v>
      </c>
      <c r="C3179" s="5">
        <v>56019</v>
      </c>
      <c r="D3179" s="6">
        <v>6562.94</v>
      </c>
    </row>
    <row r="3180" spans="1:4" ht="15.95" customHeight="1" x14ac:dyDescent="0.25">
      <c r="A3180" s="4" t="s">
        <v>1919</v>
      </c>
      <c r="B3180" s="4" t="s">
        <v>1923</v>
      </c>
      <c r="C3180" s="5">
        <v>56021</v>
      </c>
      <c r="D3180" s="6">
        <v>8475.85</v>
      </c>
    </row>
    <row r="3181" spans="1:4" ht="15.95" customHeight="1" x14ac:dyDescent="0.25">
      <c r="A3181" s="4" t="s">
        <v>1919</v>
      </c>
      <c r="B3181" s="4" t="s">
        <v>155</v>
      </c>
      <c r="C3181" s="5">
        <v>56023</v>
      </c>
      <c r="D3181" s="6">
        <v>7767.45</v>
      </c>
    </row>
    <row r="3182" spans="1:4" ht="15.95" customHeight="1" x14ac:dyDescent="0.25">
      <c r="A3182" s="4" t="s">
        <v>1919</v>
      </c>
      <c r="B3182" s="4" t="s">
        <v>1924</v>
      </c>
      <c r="C3182" s="5">
        <v>56025</v>
      </c>
      <c r="D3182" s="6">
        <v>8157.14</v>
      </c>
    </row>
    <row r="3183" spans="1:4" ht="15.95" customHeight="1" x14ac:dyDescent="0.25">
      <c r="A3183" s="4" t="s">
        <v>1919</v>
      </c>
      <c r="B3183" s="4" t="s">
        <v>1925</v>
      </c>
      <c r="C3183" s="5">
        <v>56027</v>
      </c>
      <c r="D3183" s="6">
        <v>9089.15</v>
      </c>
    </row>
    <row r="3184" spans="1:4" ht="15.95" customHeight="1" x14ac:dyDescent="0.25">
      <c r="A3184" s="4" t="s">
        <v>1919</v>
      </c>
      <c r="B3184" s="4" t="s">
        <v>298</v>
      </c>
      <c r="C3184" s="5">
        <v>56029</v>
      </c>
      <c r="D3184" s="6">
        <v>7294.3</v>
      </c>
    </row>
    <row r="3185" spans="1:4" ht="15.95" customHeight="1" x14ac:dyDescent="0.25">
      <c r="A3185" s="4" t="s">
        <v>1919</v>
      </c>
      <c r="B3185" s="4" t="s">
        <v>1032</v>
      </c>
      <c r="C3185" s="5">
        <v>56031</v>
      </c>
      <c r="D3185" s="6">
        <v>8238.9699999999993</v>
      </c>
    </row>
    <row r="3186" spans="1:4" ht="15.95" customHeight="1" x14ac:dyDescent="0.25">
      <c r="A3186" s="4" t="s">
        <v>1919</v>
      </c>
      <c r="B3186" s="4" t="s">
        <v>722</v>
      </c>
      <c r="C3186" s="5">
        <v>56033</v>
      </c>
      <c r="D3186" s="6">
        <v>6325.17</v>
      </c>
    </row>
    <row r="3187" spans="1:4" ht="15.95" customHeight="1" x14ac:dyDescent="0.25">
      <c r="A3187" s="4" t="s">
        <v>1919</v>
      </c>
      <c r="B3187" s="4" t="s">
        <v>1926</v>
      </c>
      <c r="C3187" s="5">
        <v>56035</v>
      </c>
      <c r="D3187" s="6">
        <v>6415.38</v>
      </c>
    </row>
    <row r="3188" spans="1:4" ht="15.95" customHeight="1" x14ac:dyDescent="0.25">
      <c r="A3188" s="4" t="s">
        <v>1919</v>
      </c>
      <c r="B3188" s="4" t="s">
        <v>1927</v>
      </c>
      <c r="C3188" s="5">
        <v>56037</v>
      </c>
      <c r="D3188" s="6">
        <v>7633.95</v>
      </c>
    </row>
    <row r="3189" spans="1:4" ht="15.95" customHeight="1" x14ac:dyDescent="0.25">
      <c r="A3189" s="4" t="s">
        <v>1919</v>
      </c>
      <c r="B3189" s="4" t="s">
        <v>575</v>
      </c>
      <c r="C3189" s="5">
        <v>56039</v>
      </c>
      <c r="D3189" s="6">
        <v>7184.94</v>
      </c>
    </row>
    <row r="3190" spans="1:4" ht="15.95" customHeight="1" x14ac:dyDescent="0.25">
      <c r="A3190" s="4" t="s">
        <v>1919</v>
      </c>
      <c r="B3190" s="4" t="s">
        <v>1928</v>
      </c>
      <c r="C3190" s="5">
        <v>56041</v>
      </c>
      <c r="D3190" s="6">
        <v>7686.73</v>
      </c>
    </row>
    <row r="3191" spans="1:4" ht="15.95" customHeight="1" x14ac:dyDescent="0.25">
      <c r="A3191" s="4" t="s">
        <v>1919</v>
      </c>
      <c r="B3191" s="4" t="s">
        <v>1929</v>
      </c>
      <c r="C3191" s="5">
        <v>56043</v>
      </c>
      <c r="D3191" s="6">
        <v>7954.88</v>
      </c>
    </row>
    <row r="3192" spans="1:4" ht="15.95" customHeight="1" x14ac:dyDescent="0.25">
      <c r="A3192" s="4" t="s">
        <v>1919</v>
      </c>
      <c r="B3192" s="4" t="s">
        <v>1930</v>
      </c>
      <c r="C3192" s="5">
        <v>56045</v>
      </c>
      <c r="D3192" s="6">
        <v>7209.53</v>
      </c>
    </row>
    <row r="3193" spans="1:4" ht="15.95" customHeight="1" x14ac:dyDescent="0.25">
      <c r="A3193" s="4" t="s">
        <v>1931</v>
      </c>
      <c r="B3193" s="4" t="s">
        <v>31</v>
      </c>
      <c r="C3193" s="5" t="s">
        <v>29</v>
      </c>
      <c r="D3193" s="6">
        <v>2558.14</v>
      </c>
    </row>
  </sheetData>
  <sheetProtection algorithmName="SHA-512" hashValue="fjlDC0eHwelVMPTJDRfD8CPOI6dJu0w5EacqB3t0L356Q6KIXPyxGLrvx8kY1/p5lrW42sYrn8kEonPOZpMUaQ==" saltValue="xFf19AczNmwx4wtaVIuCIA==" spinCount="100000" sheet="1" objects="1" scenarios="1"/>
  <autoFilter ref="A2:D3193"/>
  <mergeCells count="1">
    <mergeCell ref="A1:C1"/>
  </mergeCells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2"/>
  <sheetViews>
    <sheetView zoomScale="90" zoomScaleNormal="90" workbookViewId="0">
      <selection activeCell="E24" sqref="E24"/>
    </sheetView>
  </sheetViews>
  <sheetFormatPr defaultColWidth="23.28515625" defaultRowHeight="15" x14ac:dyDescent="0.25"/>
  <cols>
    <col min="1" max="1" width="2.5703125" style="294" customWidth="1"/>
    <col min="2" max="2" width="2.42578125" style="294" customWidth="1"/>
    <col min="3" max="3" width="4.7109375" style="294" customWidth="1"/>
    <col min="4" max="4" width="32.85546875" style="294" customWidth="1"/>
    <col min="5" max="5" width="18.28515625" style="294" customWidth="1"/>
    <col min="6" max="7" width="23.28515625" style="294"/>
    <col min="8" max="8" width="23.28515625" style="294" customWidth="1"/>
    <col min="9" max="9" width="1.5703125" style="294" customWidth="1"/>
    <col min="10" max="10" width="3.140625" style="294" customWidth="1"/>
    <col min="11" max="11" width="23.28515625" style="422"/>
    <col min="12" max="12" width="21.5703125" style="294" customWidth="1"/>
    <col min="13" max="16384" width="23.28515625" style="294"/>
  </cols>
  <sheetData>
    <row r="1" spans="1:8" ht="15.75" thickBot="1" x14ac:dyDescent="0.3"/>
    <row r="2" spans="1:8" ht="21.75" thickBot="1" x14ac:dyDescent="0.4">
      <c r="C2" s="304" t="s">
        <v>2075</v>
      </c>
      <c r="D2" s="305"/>
      <c r="E2" s="306"/>
    </row>
    <row r="3" spans="1:8" ht="15" customHeight="1" thickBot="1" x14ac:dyDescent="0.4">
      <c r="C3" s="354"/>
      <c r="D3" s="315"/>
      <c r="E3" s="315"/>
    </row>
    <row r="4" spans="1:8" ht="15" customHeight="1" thickBot="1" x14ac:dyDescent="0.3">
      <c r="C4" s="485" t="s">
        <v>2164</v>
      </c>
      <c r="D4" s="486"/>
      <c r="E4" s="487"/>
    </row>
    <row r="5" spans="1:8" ht="4.5" customHeight="1" x14ac:dyDescent="0.25">
      <c r="C5" s="358"/>
      <c r="D5" s="358"/>
      <c r="E5" s="358"/>
    </row>
    <row r="6" spans="1:8" ht="15" customHeight="1" x14ac:dyDescent="0.25">
      <c r="C6" s="98" t="s">
        <v>2242</v>
      </c>
      <c r="D6" s="315"/>
      <c r="E6" s="315"/>
    </row>
    <row r="7" spans="1:8" ht="15" customHeight="1" x14ac:dyDescent="0.25">
      <c r="C7" s="98" t="s">
        <v>2234</v>
      </c>
      <c r="D7" s="315"/>
      <c r="E7" s="315"/>
    </row>
    <row r="8" spans="1:8" ht="15" customHeight="1" x14ac:dyDescent="0.25">
      <c r="C8" s="98" t="s">
        <v>2235</v>
      </c>
      <c r="D8" s="315"/>
      <c r="E8" s="315"/>
    </row>
    <row r="9" spans="1:8" ht="15" customHeight="1" thickBot="1" x14ac:dyDescent="0.3">
      <c r="C9" s="98"/>
      <c r="D9" s="315"/>
      <c r="E9" s="315"/>
    </row>
    <row r="10" spans="1:8" ht="15.75" thickBot="1" x14ac:dyDescent="0.3">
      <c r="C10" s="485" t="s">
        <v>2086</v>
      </c>
      <c r="D10" s="486"/>
      <c r="E10" s="487"/>
    </row>
    <row r="11" spans="1:8" ht="5.25" customHeight="1" x14ac:dyDescent="0.25">
      <c r="C11" s="358"/>
      <c r="D11" s="358"/>
      <c r="E11" s="358"/>
    </row>
    <row r="12" spans="1:8" x14ac:dyDescent="0.25">
      <c r="A12" s="445"/>
      <c r="C12" s="350"/>
      <c r="D12" s="315" t="s">
        <v>2161</v>
      </c>
      <c r="E12" s="315"/>
    </row>
    <row r="13" spans="1:8" x14ac:dyDescent="0.25">
      <c r="C13" s="351"/>
      <c r="D13" s="315" t="s">
        <v>2162</v>
      </c>
      <c r="E13" s="315"/>
    </row>
    <row r="14" spans="1:8" x14ac:dyDescent="0.25">
      <c r="C14" s="352"/>
      <c r="D14" s="315" t="s">
        <v>2107</v>
      </c>
      <c r="E14" s="315"/>
    </row>
    <row r="15" spans="1:8" x14ac:dyDescent="0.25">
      <c r="C15" s="353"/>
      <c r="D15" s="315" t="s">
        <v>2264</v>
      </c>
      <c r="H15" s="366"/>
    </row>
    <row r="16" spans="1:8" ht="15.75" thickBot="1" x14ac:dyDescent="0.3">
      <c r="C16" s="315"/>
      <c r="D16" s="315"/>
      <c r="H16" s="366"/>
    </row>
    <row r="17" spans="3:13" ht="15.75" thickBot="1" x14ac:dyDescent="0.3">
      <c r="C17" s="485" t="s">
        <v>2065</v>
      </c>
      <c r="D17" s="486"/>
      <c r="E17" s="487"/>
    </row>
    <row r="18" spans="3:13" ht="6" customHeight="1" x14ac:dyDescent="0.25"/>
    <row r="19" spans="3:13" x14ac:dyDescent="0.25">
      <c r="C19" s="325" t="s">
        <v>2074</v>
      </c>
      <c r="D19" s="324" t="s">
        <v>2073</v>
      </c>
      <c r="E19" s="298"/>
    </row>
    <row r="20" spans="3:13" ht="5.25" customHeight="1" x14ac:dyDescent="0.25">
      <c r="C20" s="325"/>
      <c r="D20" s="324"/>
      <c r="E20" s="298"/>
      <c r="I20" s="315"/>
      <c r="J20" s="315"/>
      <c r="K20" s="416"/>
      <c r="L20" s="315"/>
    </row>
    <row r="21" spans="3:13" x14ac:dyDescent="0.25">
      <c r="C21" s="297">
        <v>1</v>
      </c>
      <c r="D21" s="347" t="s">
        <v>2097</v>
      </c>
      <c r="E21" s="298"/>
      <c r="I21" s="315"/>
      <c r="J21" s="315"/>
      <c r="K21" s="416"/>
      <c r="L21" s="315"/>
    </row>
    <row r="22" spans="3:13" x14ac:dyDescent="0.25">
      <c r="C22" s="297">
        <v>2</v>
      </c>
      <c r="D22" s="347" t="s">
        <v>2190</v>
      </c>
      <c r="E22" s="298"/>
      <c r="I22" s="315"/>
      <c r="J22" s="315"/>
      <c r="K22" s="416"/>
      <c r="L22" s="315"/>
    </row>
    <row r="23" spans="3:13" x14ac:dyDescent="0.25">
      <c r="C23" s="297">
        <v>3</v>
      </c>
      <c r="D23" s="347" t="s">
        <v>2189</v>
      </c>
      <c r="E23" s="298"/>
      <c r="I23" s="315"/>
      <c r="J23" s="315"/>
      <c r="K23" s="416"/>
      <c r="L23" s="315"/>
    </row>
    <row r="24" spans="3:13" x14ac:dyDescent="0.25">
      <c r="C24" s="297">
        <v>4</v>
      </c>
      <c r="D24" s="346" t="s">
        <v>2066</v>
      </c>
    </row>
    <row r="25" spans="3:13" x14ac:dyDescent="0.25">
      <c r="C25" s="297">
        <v>5</v>
      </c>
      <c r="D25" s="346" t="s">
        <v>2089</v>
      </c>
    </row>
    <row r="26" spans="3:13" ht="15.75" x14ac:dyDescent="0.25">
      <c r="C26" s="297">
        <v>6</v>
      </c>
      <c r="D26" s="295" t="s">
        <v>2067</v>
      </c>
      <c r="L26" s="316"/>
      <c r="M26" s="323"/>
    </row>
    <row r="27" spans="3:13" ht="15.75" x14ac:dyDescent="0.25">
      <c r="C27" s="297">
        <v>7</v>
      </c>
      <c r="D27" s="295" t="s">
        <v>2068</v>
      </c>
      <c r="L27" s="316"/>
      <c r="M27" s="323"/>
    </row>
    <row r="28" spans="3:13" ht="15.75" x14ac:dyDescent="0.25">
      <c r="C28" s="297">
        <v>8</v>
      </c>
      <c r="D28" s="295" t="s">
        <v>2069</v>
      </c>
      <c r="L28" s="316"/>
      <c r="M28" s="323"/>
    </row>
    <row r="29" spans="3:13" ht="15.75" x14ac:dyDescent="0.25">
      <c r="C29" s="297">
        <v>9</v>
      </c>
      <c r="D29" s="295" t="s">
        <v>2070</v>
      </c>
      <c r="L29" s="316"/>
      <c r="M29" s="323"/>
    </row>
    <row r="30" spans="3:13" ht="15.75" x14ac:dyDescent="0.25">
      <c r="C30" s="297">
        <v>10</v>
      </c>
      <c r="D30" s="296" t="s">
        <v>2071</v>
      </c>
      <c r="L30" s="316"/>
      <c r="M30" s="323"/>
    </row>
    <row r="31" spans="3:13" ht="15.75" x14ac:dyDescent="0.25">
      <c r="C31" s="297">
        <v>11</v>
      </c>
      <c r="D31" s="347" t="s">
        <v>2072</v>
      </c>
      <c r="L31" s="316"/>
      <c r="M31" s="323"/>
    </row>
    <row r="32" spans="3:13" ht="16.5" thickBot="1" x14ac:dyDescent="0.3">
      <c r="L32" s="316"/>
      <c r="M32" s="323"/>
    </row>
    <row r="33" spans="3:13" ht="16.5" thickBot="1" x14ac:dyDescent="0.3">
      <c r="C33" s="485" t="s">
        <v>2059</v>
      </c>
      <c r="D33" s="486"/>
      <c r="E33" s="487"/>
      <c r="L33" s="316"/>
      <c r="M33" s="323"/>
    </row>
    <row r="34" spans="3:13" ht="5.25" customHeight="1" x14ac:dyDescent="0.25"/>
    <row r="35" spans="3:13" x14ac:dyDescent="0.25">
      <c r="D35" s="324" t="s">
        <v>2073</v>
      </c>
      <c r="E35" s="324" t="s">
        <v>2081</v>
      </c>
      <c r="F35" s="324" t="s">
        <v>2080</v>
      </c>
    </row>
    <row r="36" spans="3:13" ht="5.25" customHeight="1" x14ac:dyDescent="0.25">
      <c r="D36" s="324"/>
      <c r="E36" s="324"/>
      <c r="F36" s="324"/>
    </row>
    <row r="37" spans="3:13" x14ac:dyDescent="0.25">
      <c r="C37" s="297">
        <v>1</v>
      </c>
      <c r="D37" s="347" t="s">
        <v>2097</v>
      </c>
      <c r="E37" s="347" t="s">
        <v>2082</v>
      </c>
      <c r="F37" s="404" t="s">
        <v>2186</v>
      </c>
    </row>
    <row r="38" spans="3:13" x14ac:dyDescent="0.25">
      <c r="C38" s="297">
        <v>2</v>
      </c>
      <c r="D38" s="347" t="s">
        <v>2190</v>
      </c>
      <c r="E38" s="347" t="s">
        <v>2082</v>
      </c>
      <c r="F38" s="404" t="s">
        <v>2187</v>
      </c>
    </row>
    <row r="39" spans="3:13" x14ac:dyDescent="0.25">
      <c r="C39" s="297">
        <v>3</v>
      </c>
      <c r="D39" s="347" t="s">
        <v>2189</v>
      </c>
      <c r="E39" s="347" t="s">
        <v>2082</v>
      </c>
      <c r="F39" s="404" t="s">
        <v>2187</v>
      </c>
    </row>
    <row r="40" spans="3:13" x14ac:dyDescent="0.25">
      <c r="C40" s="297">
        <v>4</v>
      </c>
      <c r="D40" s="346" t="s">
        <v>2079</v>
      </c>
      <c r="E40" s="346" t="s">
        <v>2082</v>
      </c>
      <c r="F40" s="294" t="s">
        <v>2159</v>
      </c>
    </row>
    <row r="41" spans="3:13" x14ac:dyDescent="0.25">
      <c r="C41" s="297">
        <v>5</v>
      </c>
      <c r="D41" s="346" t="s">
        <v>2089</v>
      </c>
      <c r="E41" s="346" t="s">
        <v>2082</v>
      </c>
      <c r="F41" s="294" t="s">
        <v>2100</v>
      </c>
    </row>
    <row r="42" spans="3:13" x14ac:dyDescent="0.25">
      <c r="C42" s="297">
        <v>6</v>
      </c>
      <c r="D42" s="295" t="s">
        <v>2067</v>
      </c>
      <c r="E42" s="295" t="s">
        <v>2083</v>
      </c>
      <c r="F42" s="294" t="s">
        <v>2160</v>
      </c>
    </row>
    <row r="43" spans="3:13" ht="15" customHeight="1" x14ac:dyDescent="0.25">
      <c r="C43" s="297">
        <v>7</v>
      </c>
      <c r="D43" s="295" t="s">
        <v>2068</v>
      </c>
      <c r="E43" s="295" t="s">
        <v>2083</v>
      </c>
      <c r="F43" s="488" t="s">
        <v>2259</v>
      </c>
      <c r="G43" s="488"/>
      <c r="H43" s="488"/>
      <c r="I43" s="488"/>
      <c r="J43" s="488"/>
      <c r="K43" s="488"/>
    </row>
    <row r="44" spans="3:13" x14ac:dyDescent="0.25">
      <c r="F44" s="336" t="s">
        <v>2260</v>
      </c>
      <c r="G44" s="384"/>
      <c r="H44" s="384"/>
      <c r="I44" s="384"/>
      <c r="J44" s="384"/>
      <c r="K44" s="424"/>
    </row>
    <row r="45" spans="3:13" x14ac:dyDescent="0.25">
      <c r="C45" s="297">
        <v>8</v>
      </c>
      <c r="D45" s="295" t="s">
        <v>2069</v>
      </c>
      <c r="E45" s="295" t="s">
        <v>2083</v>
      </c>
      <c r="F45" s="294" t="s">
        <v>2163</v>
      </c>
    </row>
    <row r="46" spans="3:13" x14ac:dyDescent="0.25">
      <c r="C46" s="297">
        <v>9</v>
      </c>
      <c r="D46" s="295" t="s">
        <v>2070</v>
      </c>
      <c r="E46" s="295" t="s">
        <v>2083</v>
      </c>
      <c r="F46" s="294" t="s">
        <v>2108</v>
      </c>
    </row>
    <row r="47" spans="3:13" x14ac:dyDescent="0.25">
      <c r="F47" s="294" t="s">
        <v>2146</v>
      </c>
    </row>
    <row r="48" spans="3:13" x14ac:dyDescent="0.25">
      <c r="C48" s="297">
        <v>10</v>
      </c>
      <c r="D48" s="296" t="s">
        <v>2071</v>
      </c>
      <c r="E48" s="296" t="s">
        <v>2084</v>
      </c>
      <c r="F48" s="294" t="s">
        <v>2101</v>
      </c>
    </row>
    <row r="49" spans="3:11" x14ac:dyDescent="0.25">
      <c r="F49" s="294" t="s">
        <v>2103</v>
      </c>
    </row>
    <row r="50" spans="3:11" x14ac:dyDescent="0.25">
      <c r="F50" s="294" t="s">
        <v>2109</v>
      </c>
    </row>
    <row r="51" spans="3:11" x14ac:dyDescent="0.25">
      <c r="C51" s="297">
        <v>11</v>
      </c>
      <c r="D51" s="347" t="s">
        <v>2072</v>
      </c>
      <c r="E51" s="347" t="s">
        <v>2082</v>
      </c>
      <c r="F51" s="294" t="s">
        <v>2110</v>
      </c>
    </row>
    <row r="52" spans="3:11" x14ac:dyDescent="0.25">
      <c r="F52" s="294" t="s">
        <v>2102</v>
      </c>
    </row>
    <row r="53" spans="3:11" ht="15.75" thickBot="1" x14ac:dyDescent="0.3"/>
    <row r="54" spans="3:11" s="315" customFormat="1" ht="15.75" thickBot="1" x14ac:dyDescent="0.3">
      <c r="C54" s="485" t="s">
        <v>2250</v>
      </c>
      <c r="D54" s="486"/>
      <c r="E54" s="487"/>
      <c r="K54" s="416"/>
    </row>
    <row r="55" spans="3:11" s="315" customFormat="1" ht="6.75" customHeight="1" x14ac:dyDescent="0.25">
      <c r="C55" s="358"/>
      <c r="D55" s="358"/>
      <c r="E55" s="358"/>
      <c r="K55" s="416"/>
    </row>
    <row r="56" spans="3:11" s="315" customFormat="1" ht="15" customHeight="1" x14ac:dyDescent="0.25">
      <c r="C56" s="358"/>
      <c r="D56" s="315" t="s">
        <v>2246</v>
      </c>
      <c r="E56" s="358"/>
      <c r="K56" s="416"/>
    </row>
    <row r="57" spans="3:11" s="315" customFormat="1" ht="15" customHeight="1" x14ac:dyDescent="0.25">
      <c r="C57" s="358"/>
      <c r="D57" s="315" t="s">
        <v>2247</v>
      </c>
      <c r="E57" s="358"/>
      <c r="K57" s="416"/>
    </row>
    <row r="58" spans="3:11" s="315" customFormat="1" x14ac:dyDescent="0.25">
      <c r="D58" s="315" t="s">
        <v>2244</v>
      </c>
      <c r="K58" s="416"/>
    </row>
    <row r="59" spans="3:11" s="315" customFormat="1" x14ac:dyDescent="0.25">
      <c r="D59" s="315" t="s">
        <v>2245</v>
      </c>
      <c r="K59" s="416"/>
    </row>
    <row r="60" spans="3:11" s="315" customFormat="1" x14ac:dyDescent="0.25">
      <c r="D60" s="315" t="s">
        <v>2248</v>
      </c>
      <c r="K60" s="416"/>
    </row>
    <row r="61" spans="3:11" s="315" customFormat="1" x14ac:dyDescent="0.25">
      <c r="D61" s="315" t="s">
        <v>2249</v>
      </c>
      <c r="K61" s="416"/>
    </row>
    <row r="62" spans="3:11" s="315" customFormat="1" x14ac:dyDescent="0.25">
      <c r="K62" s="416"/>
    </row>
  </sheetData>
  <sheetProtection algorithmName="SHA-512" hashValue="QVrTQNj75IvFGKxeJnQaAM250nYxlm2pxc5a/TweQRtSrNTdAiUlibHKIC1SEYxOZK4mEIb2sd05S4UzH/T7TQ==" saltValue="FZCBiawWDY+R12rwXb+fQQ==" spinCount="100000" sheet="1" objects="1" scenarios="1"/>
  <mergeCells count="6">
    <mergeCell ref="C4:E4"/>
    <mergeCell ref="C54:E54"/>
    <mergeCell ref="C33:E33"/>
    <mergeCell ref="C17:E17"/>
    <mergeCell ref="F43:K43"/>
    <mergeCell ref="C10:E10"/>
  </mergeCells>
  <pageMargins left="0.7" right="0.7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V76"/>
  <sheetViews>
    <sheetView zoomScaleNormal="100" workbookViewId="0">
      <selection activeCell="J16" sqref="J16"/>
    </sheetView>
  </sheetViews>
  <sheetFormatPr defaultColWidth="9.140625" defaultRowHeight="12.75" x14ac:dyDescent="0.2"/>
  <cols>
    <col min="1" max="1" width="2.7109375" style="99" customWidth="1"/>
    <col min="2" max="2" width="25.5703125" style="99" bestFit="1" customWidth="1"/>
    <col min="3" max="8" width="12" style="99" bestFit="1" customWidth="1"/>
    <col min="9" max="9" width="2.28515625" style="99" customWidth="1"/>
    <col min="10" max="10" width="25.5703125" style="99" bestFit="1" customWidth="1"/>
    <col min="11" max="16" width="12" style="99" bestFit="1" customWidth="1"/>
    <col min="17" max="17" width="2.5703125" style="99" customWidth="1"/>
    <col min="18" max="18" width="16.42578125" style="99" customWidth="1"/>
    <col min="19" max="19" width="3.42578125" style="99" customWidth="1"/>
    <col min="20" max="20" width="11" style="99" bestFit="1" customWidth="1"/>
    <col min="21" max="16384" width="9.140625" style="99"/>
  </cols>
  <sheetData>
    <row r="2" spans="2:2" ht="15" x14ac:dyDescent="0.25">
      <c r="B2" s="325" t="s">
        <v>2220</v>
      </c>
    </row>
    <row r="3" spans="2:2" ht="4.5" customHeight="1" x14ac:dyDescent="0.2"/>
    <row r="4" spans="2:2" x14ac:dyDescent="0.2">
      <c r="B4" s="99" t="s">
        <v>2240</v>
      </c>
    </row>
    <row r="5" spans="2:2" x14ac:dyDescent="0.2">
      <c r="B5" s="176" t="s">
        <v>2150</v>
      </c>
    </row>
    <row r="6" spans="2:2" x14ac:dyDescent="0.2">
      <c r="B6" s="99" t="s">
        <v>2237</v>
      </c>
    </row>
    <row r="7" spans="2:2" x14ac:dyDescent="0.2">
      <c r="B7" s="99" t="s">
        <v>2236</v>
      </c>
    </row>
    <row r="8" spans="2:2" x14ac:dyDescent="0.2">
      <c r="B8" s="176" t="s">
        <v>2145</v>
      </c>
    </row>
    <row r="9" spans="2:2" x14ac:dyDescent="0.2">
      <c r="B9" s="99" t="s">
        <v>2262</v>
      </c>
    </row>
    <row r="10" spans="2:2" x14ac:dyDescent="0.2">
      <c r="B10" s="176" t="s">
        <v>2145</v>
      </c>
    </row>
    <row r="11" spans="2:2" x14ac:dyDescent="0.2">
      <c r="B11" s="99" t="s">
        <v>2238</v>
      </c>
    </row>
    <row r="12" spans="2:2" x14ac:dyDescent="0.2">
      <c r="B12" s="99" t="s">
        <v>2263</v>
      </c>
    </row>
    <row r="13" spans="2:2" x14ac:dyDescent="0.2">
      <c r="B13" s="176" t="s">
        <v>2147</v>
      </c>
    </row>
    <row r="14" spans="2:2" x14ac:dyDescent="0.2">
      <c r="B14" s="176" t="s">
        <v>2148</v>
      </c>
    </row>
    <row r="15" spans="2:2" x14ac:dyDescent="0.2">
      <c r="B15" s="176" t="s">
        <v>2138</v>
      </c>
    </row>
    <row r="16" spans="2:2" x14ac:dyDescent="0.2">
      <c r="B16" s="176" t="s">
        <v>2149</v>
      </c>
    </row>
    <row r="17" spans="2:18" x14ac:dyDescent="0.2">
      <c r="B17" s="371" t="s">
        <v>2239</v>
      </c>
    </row>
    <row r="18" spans="2:18" x14ac:dyDescent="0.2">
      <c r="B18" s="176" t="s">
        <v>2133</v>
      </c>
    </row>
    <row r="19" spans="2:18" x14ac:dyDescent="0.2">
      <c r="B19" s="176"/>
    </row>
    <row r="20" spans="2:18" x14ac:dyDescent="0.2">
      <c r="B20" s="99" t="s">
        <v>2134</v>
      </c>
    </row>
    <row r="21" spans="2:18" x14ac:dyDescent="0.2">
      <c r="B21" s="99" t="s">
        <v>2181</v>
      </c>
    </row>
    <row r="22" spans="2:18" x14ac:dyDescent="0.2">
      <c r="B22" s="99" t="s">
        <v>2135</v>
      </c>
    </row>
    <row r="23" spans="2:18" x14ac:dyDescent="0.2">
      <c r="B23" s="176" t="s">
        <v>2252</v>
      </c>
    </row>
    <row r="24" spans="2:18" x14ac:dyDescent="0.2">
      <c r="B24" s="99" t="s">
        <v>2143</v>
      </c>
    </row>
    <row r="25" spans="2:18" x14ac:dyDescent="0.2">
      <c r="B25" s="99" t="s">
        <v>2144</v>
      </c>
    </row>
    <row r="26" spans="2:18" x14ac:dyDescent="0.2">
      <c r="B26" s="176" t="s">
        <v>2182</v>
      </c>
    </row>
    <row r="27" spans="2:18" x14ac:dyDescent="0.2">
      <c r="B27" s="176" t="s">
        <v>2183</v>
      </c>
    </row>
    <row r="28" spans="2:18" x14ac:dyDescent="0.2">
      <c r="B28" s="176" t="s">
        <v>2184</v>
      </c>
    </row>
    <row r="30" spans="2:18" x14ac:dyDescent="0.2">
      <c r="B30" s="362" t="s">
        <v>1985</v>
      </c>
      <c r="C30" s="363" t="s">
        <v>1986</v>
      </c>
      <c r="D30" s="489" t="s">
        <v>1987</v>
      </c>
      <c r="E30" s="490"/>
      <c r="F30" s="490"/>
      <c r="G30" s="490"/>
      <c r="H30" s="491"/>
      <c r="J30" s="364" t="s">
        <v>1985</v>
      </c>
      <c r="K30" s="363" t="s">
        <v>1986</v>
      </c>
      <c r="L30" s="489" t="s">
        <v>1988</v>
      </c>
      <c r="M30" s="490"/>
      <c r="N30" s="490"/>
      <c r="O30" s="490"/>
      <c r="P30" s="491"/>
    </row>
    <row r="31" spans="2:18" ht="38.25" x14ac:dyDescent="0.2">
      <c r="B31" s="100"/>
      <c r="C31" s="101" t="s">
        <v>3</v>
      </c>
      <c r="D31" s="102" t="s">
        <v>1989</v>
      </c>
      <c r="E31" s="103" t="s">
        <v>1990</v>
      </c>
      <c r="F31" s="102" t="s">
        <v>1991</v>
      </c>
      <c r="G31" s="102" t="s">
        <v>1992</v>
      </c>
      <c r="H31" s="102" t="s">
        <v>1993</v>
      </c>
      <c r="J31" s="100"/>
      <c r="K31" s="101" t="s">
        <v>3</v>
      </c>
      <c r="L31" s="102" t="s">
        <v>1989</v>
      </c>
      <c r="M31" s="103" t="s">
        <v>1990</v>
      </c>
      <c r="N31" s="102" t="s">
        <v>1991</v>
      </c>
      <c r="O31" s="102" t="s">
        <v>1992</v>
      </c>
      <c r="P31" s="102" t="s">
        <v>1993</v>
      </c>
      <c r="R31" s="104" t="s">
        <v>2120</v>
      </c>
    </row>
    <row r="32" spans="2:18" x14ac:dyDescent="0.2">
      <c r="B32" s="105" t="s">
        <v>1994</v>
      </c>
      <c r="C32" s="106"/>
      <c r="D32" s="107"/>
      <c r="E32" s="108"/>
      <c r="F32" s="108"/>
      <c r="G32" s="108"/>
      <c r="H32" s="109"/>
      <c r="J32" s="105" t="s">
        <v>1994</v>
      </c>
      <c r="K32" s="106"/>
      <c r="L32" s="107"/>
      <c r="M32" s="108"/>
      <c r="N32" s="108"/>
      <c r="O32" s="108"/>
      <c r="P32" s="109"/>
      <c r="R32" s="110"/>
    </row>
    <row r="33" spans="2:22" x14ac:dyDescent="0.2">
      <c r="B33" s="110" t="s">
        <v>2014</v>
      </c>
      <c r="C33" s="187">
        <v>37577550</v>
      </c>
      <c r="D33" s="188">
        <v>37790413.373268262</v>
      </c>
      <c r="E33" s="189">
        <v>38006133.589874148</v>
      </c>
      <c r="F33" s="189">
        <v>38209654.011257485</v>
      </c>
      <c r="G33" s="189">
        <v>38431054.847828723</v>
      </c>
      <c r="H33" s="190">
        <v>38655430.006374255</v>
      </c>
      <c r="I33" s="191"/>
      <c r="J33" s="192" t="s">
        <v>2014</v>
      </c>
      <c r="K33" s="187">
        <v>37577550</v>
      </c>
      <c r="L33" s="188">
        <v>37437059.024590589</v>
      </c>
      <c r="M33" s="189">
        <v>37780356.206028983</v>
      </c>
      <c r="N33" s="189">
        <v>38060096.149001524</v>
      </c>
      <c r="O33" s="189">
        <v>37875469.506802388</v>
      </c>
      <c r="P33" s="190">
        <v>38130545.276862845</v>
      </c>
      <c r="R33" s="367">
        <v>-1809159.6653165221</v>
      </c>
    </row>
    <row r="34" spans="2:22" ht="15" x14ac:dyDescent="0.35">
      <c r="B34" s="110" t="s">
        <v>2171</v>
      </c>
      <c r="C34" s="193">
        <v>7311671</v>
      </c>
      <c r="D34" s="193">
        <v>7366049.0551070906</v>
      </c>
      <c r="E34" s="194">
        <v>7420507.9365783911</v>
      </c>
      <c r="F34" s="194">
        <v>7468566.4812979167</v>
      </c>
      <c r="G34" s="194">
        <v>7523149.4517778093</v>
      </c>
      <c r="H34" s="195">
        <v>7577799.3454695884</v>
      </c>
      <c r="I34" s="191"/>
      <c r="J34" s="110" t="s">
        <v>2171</v>
      </c>
      <c r="K34" s="193">
        <v>7311671</v>
      </c>
      <c r="L34" s="193">
        <v>7297722.6153240222</v>
      </c>
      <c r="M34" s="194">
        <v>7296256.5979269184</v>
      </c>
      <c r="N34" s="194">
        <v>7340265.5187773509</v>
      </c>
      <c r="O34" s="194">
        <v>7382626.8784598056</v>
      </c>
      <c r="P34" s="195">
        <v>7425490.3340686299</v>
      </c>
      <c r="R34" s="367">
        <v>-613710.32567406446</v>
      </c>
    </row>
    <row r="35" spans="2:22" x14ac:dyDescent="0.2">
      <c r="B35" s="110" t="s">
        <v>2170</v>
      </c>
      <c r="C35" s="187">
        <v>30265879</v>
      </c>
      <c r="D35" s="187">
        <v>30424364.318161171</v>
      </c>
      <c r="E35" s="196">
        <v>30585625.653295755</v>
      </c>
      <c r="F35" s="196">
        <v>30741087.529959567</v>
      </c>
      <c r="G35" s="196">
        <v>30907905.396050915</v>
      </c>
      <c r="H35" s="197">
        <v>31077630.660904668</v>
      </c>
      <c r="I35" s="191"/>
      <c r="J35" s="110" t="s">
        <v>2170</v>
      </c>
      <c r="K35" s="187">
        <v>30265879</v>
      </c>
      <c r="L35" s="187">
        <v>30139336.409266569</v>
      </c>
      <c r="M35" s="196">
        <v>30484099.608102065</v>
      </c>
      <c r="N35" s="196">
        <v>30719830.630224172</v>
      </c>
      <c r="O35" s="196">
        <v>30492842.628342584</v>
      </c>
      <c r="P35" s="197">
        <v>30705054.942794215</v>
      </c>
      <c r="R35" s="367">
        <v>-1195449.3396424949</v>
      </c>
    </row>
    <row r="36" spans="2:22" ht="15" x14ac:dyDescent="0.35">
      <c r="B36" s="110" t="s">
        <v>16</v>
      </c>
      <c r="C36" s="193">
        <v>27987965.999999996</v>
      </c>
      <c r="D36" s="193">
        <v>28023985.227026731</v>
      </c>
      <c r="E36" s="194">
        <v>28060101.925567672</v>
      </c>
      <c r="F36" s="194">
        <v>28094347.204964258</v>
      </c>
      <c r="G36" s="194">
        <v>28130655.714697175</v>
      </c>
      <c r="H36" s="195">
        <v>28167062.496055126</v>
      </c>
      <c r="I36" s="191"/>
      <c r="J36" s="192" t="s">
        <v>16</v>
      </c>
      <c r="K36" s="193">
        <v>27987965.999999996</v>
      </c>
      <c r="L36" s="193">
        <v>28561346.251135252</v>
      </c>
      <c r="M36" s="194">
        <v>28191829.084136244</v>
      </c>
      <c r="N36" s="194">
        <v>28199901.722838774</v>
      </c>
      <c r="O36" s="194">
        <v>28203498.398239449</v>
      </c>
      <c r="P36" s="195">
        <v>28207227.956890773</v>
      </c>
      <c r="R36" s="367">
        <v>887650.84492951632</v>
      </c>
    </row>
    <row r="37" spans="2:22" x14ac:dyDescent="0.2">
      <c r="B37" s="110" t="s">
        <v>1995</v>
      </c>
      <c r="C37" s="187">
        <v>2277913.0000000037</v>
      </c>
      <c r="D37" s="187">
        <v>2400379.0911344402</v>
      </c>
      <c r="E37" s="196">
        <v>2525523.7277280837</v>
      </c>
      <c r="F37" s="196">
        <v>2646740.3249953091</v>
      </c>
      <c r="G37" s="196">
        <v>2777249.6813537404</v>
      </c>
      <c r="H37" s="197">
        <v>2910568.1648495421</v>
      </c>
      <c r="I37" s="191"/>
      <c r="J37" s="192" t="s">
        <v>1995</v>
      </c>
      <c r="K37" s="187">
        <v>2277913.0000000037</v>
      </c>
      <c r="L37" s="187">
        <v>1577990.1581313163</v>
      </c>
      <c r="M37" s="196">
        <v>2292270.5239658207</v>
      </c>
      <c r="N37" s="196">
        <v>2519928.9073853977</v>
      </c>
      <c r="O37" s="196">
        <v>2289344.2301031351</v>
      </c>
      <c r="P37" s="197">
        <v>2497826.9859034419</v>
      </c>
      <c r="R37" s="367">
        <v>-2083100.1845720038</v>
      </c>
      <c r="T37" s="369"/>
      <c r="U37" s="175"/>
      <c r="V37" s="370"/>
    </row>
    <row r="38" spans="2:22" x14ac:dyDescent="0.2">
      <c r="B38" s="112" t="s">
        <v>1996</v>
      </c>
      <c r="C38" s="198">
        <v>7.5263401403276725E-2</v>
      </c>
      <c r="D38" s="198">
        <v>7.8896606221007734E-2</v>
      </c>
      <c r="E38" s="199">
        <v>8.2572243456983066E-2</v>
      </c>
      <c r="F38" s="199">
        <v>8.609781037888968E-2</v>
      </c>
      <c r="G38" s="199">
        <v>8.98556419714093E-2</v>
      </c>
      <c r="H38" s="200">
        <v>9.3654763987880391E-2</v>
      </c>
      <c r="I38" s="191"/>
      <c r="J38" s="112" t="s">
        <v>1996</v>
      </c>
      <c r="K38" s="198">
        <v>7.5263401403276725E-2</v>
      </c>
      <c r="L38" s="198">
        <v>5.2356499715307307E-2</v>
      </c>
      <c r="M38" s="199">
        <v>7.5195611923423222E-2</v>
      </c>
      <c r="N38" s="199">
        <v>8.2029388043113993E-2</v>
      </c>
      <c r="O38" s="199">
        <v>7.5078084979037937E-2</v>
      </c>
      <c r="P38" s="200">
        <v>8.1349047919213241E-2</v>
      </c>
      <c r="R38" s="337"/>
      <c r="T38" s="175"/>
      <c r="V38" s="369"/>
    </row>
    <row r="39" spans="2:22" x14ac:dyDescent="0.2">
      <c r="B39" s="100" t="s">
        <v>1997</v>
      </c>
      <c r="C39" s="201"/>
      <c r="D39" s="114"/>
      <c r="E39" s="115"/>
      <c r="F39" s="115"/>
      <c r="G39" s="115"/>
      <c r="H39" s="116"/>
      <c r="I39" s="191"/>
      <c r="J39" s="202" t="s">
        <v>1997</v>
      </c>
      <c r="K39" s="203"/>
      <c r="L39" s="114"/>
      <c r="M39" s="115"/>
      <c r="N39" s="115"/>
      <c r="O39" s="115"/>
      <c r="P39" s="116"/>
      <c r="R39" s="110"/>
      <c r="T39" s="175"/>
      <c r="V39" s="369"/>
    </row>
    <row r="40" spans="2:22" x14ac:dyDescent="0.2">
      <c r="B40" s="112" t="s">
        <v>2076</v>
      </c>
      <c r="C40" s="204">
        <v>3183</v>
      </c>
      <c r="D40" s="204">
        <v>3221.1959999999999</v>
      </c>
      <c r="E40" s="205">
        <v>3259.8503519999999</v>
      </c>
      <c r="F40" s="205">
        <v>3298.9685562240002</v>
      </c>
      <c r="G40" s="205">
        <v>3338.5561788986884</v>
      </c>
      <c r="H40" s="206">
        <v>3378.6188530454729</v>
      </c>
      <c r="I40" s="191"/>
      <c r="J40" s="112" t="s">
        <v>2076</v>
      </c>
      <c r="K40" s="204">
        <v>3183</v>
      </c>
      <c r="L40" s="204">
        <v>3119.34</v>
      </c>
      <c r="M40" s="205">
        <v>3056.9531999999999</v>
      </c>
      <c r="N40" s="205">
        <v>3011.0989019999997</v>
      </c>
      <c r="O40" s="205">
        <v>2950.8769239599997</v>
      </c>
      <c r="P40" s="206">
        <v>2891.8593854807996</v>
      </c>
      <c r="Q40" s="205"/>
      <c r="R40" s="111">
        <v>-1467.0615287273613</v>
      </c>
      <c r="T40" s="175"/>
      <c r="V40" s="369"/>
    </row>
    <row r="41" spans="2:22" x14ac:dyDescent="0.2">
      <c r="B41" s="299" t="s">
        <v>2077</v>
      </c>
      <c r="C41" s="204">
        <v>32762</v>
      </c>
      <c r="D41" s="204">
        <v>33253.43</v>
      </c>
      <c r="E41" s="205">
        <v>33752.231449999999</v>
      </c>
      <c r="F41" s="205">
        <v>34258.514921749993</v>
      </c>
      <c r="G41" s="205">
        <v>34772.392645576241</v>
      </c>
      <c r="H41" s="206">
        <v>35293.978535259885</v>
      </c>
      <c r="I41" s="191"/>
      <c r="J41" s="299" t="s">
        <v>2077</v>
      </c>
      <c r="K41" s="204">
        <v>32762</v>
      </c>
      <c r="L41" s="204">
        <v>32434.38</v>
      </c>
      <c r="M41" s="205">
        <v>32272.2081</v>
      </c>
      <c r="N41" s="205">
        <v>32594.930181</v>
      </c>
      <c r="O41" s="205">
        <v>32920.87948281</v>
      </c>
      <c r="P41" s="206">
        <v>33250.088277638097</v>
      </c>
      <c r="R41" s="111">
        <v>-7858.0615111380175</v>
      </c>
    </row>
    <row r="42" spans="2:22" x14ac:dyDescent="0.2">
      <c r="B42" s="117" t="s">
        <v>2151</v>
      </c>
      <c r="C42" s="204">
        <v>34460</v>
      </c>
      <c r="D42" s="207">
        <v>35258.513400000003</v>
      </c>
      <c r="E42" s="208">
        <v>36076.298332680002</v>
      </c>
      <c r="F42" s="208">
        <v>36855.832113110264</v>
      </c>
      <c r="G42" s="208">
        <v>37711.876375177395</v>
      </c>
      <c r="H42" s="209">
        <v>38588.633136603981</v>
      </c>
      <c r="I42" s="191"/>
      <c r="J42" s="117" t="s">
        <v>2151</v>
      </c>
      <c r="K42" s="204">
        <v>34460</v>
      </c>
      <c r="L42" s="207">
        <v>35313.170100000003</v>
      </c>
      <c r="M42" s="208">
        <v>36189.191746529999</v>
      </c>
      <c r="N42" s="208">
        <v>37147.309862209804</v>
      </c>
      <c r="O42" s="208">
        <v>38134.057445145489</v>
      </c>
      <c r="P42" s="209">
        <v>39150.389555721813</v>
      </c>
      <c r="R42" s="111">
        <v>1442.9653520354477</v>
      </c>
    </row>
    <row r="43" spans="2:22" x14ac:dyDescent="0.2">
      <c r="B43" s="105" t="s">
        <v>1998</v>
      </c>
      <c r="C43" s="210"/>
      <c r="D43" s="211"/>
      <c r="E43" s="212"/>
      <c r="F43" s="212"/>
      <c r="G43" s="212"/>
      <c r="H43" s="213"/>
      <c r="I43" s="191"/>
      <c r="J43" s="105" t="s">
        <v>1998</v>
      </c>
      <c r="K43" s="214"/>
      <c r="L43" s="215"/>
      <c r="M43" s="216"/>
      <c r="N43" s="216"/>
      <c r="O43" s="216"/>
      <c r="P43" s="217"/>
      <c r="R43" s="110"/>
    </row>
    <row r="44" spans="2:22" x14ac:dyDescent="0.2">
      <c r="B44" s="118" t="s">
        <v>2014</v>
      </c>
      <c r="C44" s="218"/>
      <c r="D44" s="219"/>
      <c r="E44" s="220"/>
      <c r="F44" s="220"/>
      <c r="G44" s="220"/>
      <c r="H44" s="221"/>
      <c r="I44" s="191"/>
      <c r="J44" s="118" t="s">
        <v>2014</v>
      </c>
      <c r="K44" s="218"/>
      <c r="L44" s="219"/>
      <c r="M44" s="220"/>
      <c r="N44" s="220"/>
      <c r="O44" s="220"/>
      <c r="P44" s="221"/>
      <c r="R44" s="110"/>
    </row>
    <row r="45" spans="2:22" x14ac:dyDescent="0.2">
      <c r="B45" s="119" t="s">
        <v>2053</v>
      </c>
      <c r="C45" s="222">
        <v>13262918.177809905</v>
      </c>
      <c r="D45" s="222">
        <v>13446184.935277242</v>
      </c>
      <c r="E45" s="223">
        <v>13632012.569924191</v>
      </c>
      <c r="F45" s="223">
        <v>13820437.237418257</v>
      </c>
      <c r="G45" s="223">
        <v>14011495.608672077</v>
      </c>
      <c r="H45" s="224">
        <v>14205224.877247015</v>
      </c>
      <c r="I45" s="191"/>
      <c r="J45" s="119" t="s">
        <v>2053</v>
      </c>
      <c r="K45" s="222">
        <v>13262918.177809905</v>
      </c>
      <c r="L45" s="222">
        <v>13078032.2786991</v>
      </c>
      <c r="M45" s="223">
        <v>12935824.742826529</v>
      </c>
      <c r="N45" s="223">
        <v>12939714.611938972</v>
      </c>
      <c r="O45" s="223">
        <v>12920808.134889055</v>
      </c>
      <c r="P45" s="224">
        <v>12904678.665532028</v>
      </c>
      <c r="R45" s="367">
        <v>-4336296.7946530953</v>
      </c>
    </row>
    <row r="46" spans="2:22" ht="15" x14ac:dyDescent="0.35">
      <c r="B46" s="121" t="s">
        <v>1980</v>
      </c>
      <c r="C46" s="130">
        <v>11530484.822190095</v>
      </c>
      <c r="D46" s="130">
        <v>11530484.822190095</v>
      </c>
      <c r="E46" s="131">
        <v>11530484.822190095</v>
      </c>
      <c r="F46" s="131">
        <v>11530484.822190095</v>
      </c>
      <c r="G46" s="131">
        <v>11530484.822190095</v>
      </c>
      <c r="H46" s="132">
        <v>11530484.822190095</v>
      </c>
      <c r="I46" s="191"/>
      <c r="J46" s="121" t="s">
        <v>1980</v>
      </c>
      <c r="K46" s="130">
        <v>11530484.822190095</v>
      </c>
      <c r="L46" s="130">
        <v>11530484.822190095</v>
      </c>
      <c r="M46" s="131">
        <v>11530484.822190095</v>
      </c>
      <c r="N46" s="131">
        <v>11530484.822190095</v>
      </c>
      <c r="O46" s="131">
        <v>11530484.822190095</v>
      </c>
      <c r="P46" s="132">
        <v>11530484.822190095</v>
      </c>
      <c r="R46" s="367">
        <v>0</v>
      </c>
    </row>
    <row r="47" spans="2:22" x14ac:dyDescent="0.2">
      <c r="B47" s="112" t="s">
        <v>2014</v>
      </c>
      <c r="C47" s="222">
        <v>24793403</v>
      </c>
      <c r="D47" s="222">
        <v>24976669.757467337</v>
      </c>
      <c r="E47" s="223">
        <v>25162497.392114285</v>
      </c>
      <c r="F47" s="223">
        <v>25350922.059608351</v>
      </c>
      <c r="G47" s="223">
        <v>25541980.430862173</v>
      </c>
      <c r="H47" s="224">
        <v>25735709.699437112</v>
      </c>
      <c r="I47" s="191"/>
      <c r="J47" s="112" t="s">
        <v>2014</v>
      </c>
      <c r="K47" s="222">
        <v>24793403</v>
      </c>
      <c r="L47" s="222">
        <v>24608517.100889195</v>
      </c>
      <c r="M47" s="223">
        <v>24466309.565016624</v>
      </c>
      <c r="N47" s="223">
        <v>24470199.434129067</v>
      </c>
      <c r="O47" s="223">
        <v>24451292.95707915</v>
      </c>
      <c r="P47" s="224">
        <v>24435163.487722121</v>
      </c>
      <c r="R47" s="367">
        <v>-4336296.7946531028</v>
      </c>
    </row>
    <row r="48" spans="2:22" x14ac:dyDescent="0.2">
      <c r="B48" s="119" t="s">
        <v>15</v>
      </c>
      <c r="C48" s="222">
        <v>3267497</v>
      </c>
      <c r="D48" s="222">
        <v>3267497</v>
      </c>
      <c r="E48" s="223">
        <v>3267497</v>
      </c>
      <c r="F48" s="223">
        <v>3267497</v>
      </c>
      <c r="G48" s="223">
        <v>3267497</v>
      </c>
      <c r="H48" s="224">
        <v>3267497</v>
      </c>
      <c r="I48" s="191"/>
      <c r="J48" s="119" t="s">
        <v>15</v>
      </c>
      <c r="K48" s="222">
        <v>3267497</v>
      </c>
      <c r="L48" s="222">
        <v>3267497</v>
      </c>
      <c r="M48" s="223">
        <v>3267497</v>
      </c>
      <c r="N48" s="223">
        <v>3267497</v>
      </c>
      <c r="O48" s="223">
        <v>3267497</v>
      </c>
      <c r="P48" s="224">
        <v>3267497</v>
      </c>
      <c r="R48" s="367">
        <v>0</v>
      </c>
    </row>
    <row r="49" spans="2:18" ht="15" x14ac:dyDescent="0.35">
      <c r="B49" s="121" t="s">
        <v>1999</v>
      </c>
      <c r="C49" s="130">
        <v>0</v>
      </c>
      <c r="D49" s="130">
        <v>0</v>
      </c>
      <c r="E49" s="131">
        <v>0</v>
      </c>
      <c r="F49" s="131">
        <v>0</v>
      </c>
      <c r="G49" s="131">
        <v>0</v>
      </c>
      <c r="H49" s="132">
        <v>0</v>
      </c>
      <c r="I49" s="191"/>
      <c r="J49" s="121" t="s">
        <v>1999</v>
      </c>
      <c r="K49" s="130">
        <v>0</v>
      </c>
      <c r="L49" s="130">
        <v>0</v>
      </c>
      <c r="M49" s="131">
        <v>440443.8697540547</v>
      </c>
      <c r="N49" s="131">
        <v>655311.59658712929</v>
      </c>
      <c r="O49" s="131">
        <v>427389.43747034791</v>
      </c>
      <c r="P49" s="132">
        <v>635148.64304091164</v>
      </c>
      <c r="R49" s="367">
        <v>2158293.5468524434</v>
      </c>
    </row>
    <row r="50" spans="2:18" x14ac:dyDescent="0.2">
      <c r="B50" s="112" t="s">
        <v>2014</v>
      </c>
      <c r="C50" s="222">
        <v>28060900</v>
      </c>
      <c r="D50" s="222">
        <v>28244166.757467337</v>
      </c>
      <c r="E50" s="223">
        <v>28429994.392114285</v>
      </c>
      <c r="F50" s="223">
        <v>28618419.059608351</v>
      </c>
      <c r="G50" s="223">
        <v>28809477.430862173</v>
      </c>
      <c r="H50" s="224">
        <v>29003206.699437112</v>
      </c>
      <c r="I50" s="191"/>
      <c r="J50" s="112" t="s">
        <v>2014</v>
      </c>
      <c r="K50" s="222">
        <v>28060900</v>
      </c>
      <c r="L50" s="222">
        <v>27876014.100889195</v>
      </c>
      <c r="M50" s="223">
        <v>28174250.434770677</v>
      </c>
      <c r="N50" s="223">
        <v>28393008.030716196</v>
      </c>
      <c r="O50" s="223">
        <v>28146179.394549496</v>
      </c>
      <c r="P50" s="224">
        <v>28337809.130763032</v>
      </c>
      <c r="R50" s="367">
        <v>-2178003.2478007078</v>
      </c>
    </row>
    <row r="51" spans="2:18" ht="15" x14ac:dyDescent="0.35">
      <c r="B51" s="112" t="s">
        <v>2165</v>
      </c>
      <c r="C51" s="130">
        <v>5436805.8718590755</v>
      </c>
      <c r="D51" s="130">
        <v>5478306.1233341508</v>
      </c>
      <c r="E51" s="131">
        <v>5519839.2230391493</v>
      </c>
      <c r="F51" s="131">
        <v>5561400.8657394964</v>
      </c>
      <c r="G51" s="131">
        <v>5602986.7336507291</v>
      </c>
      <c r="H51" s="132">
        <v>5644592.4982266314</v>
      </c>
      <c r="I51" s="191"/>
      <c r="J51" s="112" t="s">
        <v>2165</v>
      </c>
      <c r="K51" s="130">
        <v>5436805.8718590755</v>
      </c>
      <c r="L51" s="130">
        <v>5403570.6795712542</v>
      </c>
      <c r="M51" s="131">
        <v>5382710.8527512373</v>
      </c>
      <c r="N51" s="131">
        <v>5400761.3937078388</v>
      </c>
      <c r="O51" s="131">
        <v>5416980.4430229077</v>
      </c>
      <c r="P51" s="132">
        <v>5433520.8756839009</v>
      </c>
      <c r="R51" s="367">
        <v>-769581.19925302267</v>
      </c>
    </row>
    <row r="52" spans="2:18" x14ac:dyDescent="0.2">
      <c r="B52" s="117" t="s">
        <v>2170</v>
      </c>
      <c r="C52" s="222">
        <v>22624094.128140926</v>
      </c>
      <c r="D52" s="222">
        <v>22765860.634133186</v>
      </c>
      <c r="E52" s="223">
        <v>22910155.169075135</v>
      </c>
      <c r="F52" s="223">
        <v>23057018.193868853</v>
      </c>
      <c r="G52" s="223">
        <v>23206490.697211444</v>
      </c>
      <c r="H52" s="224">
        <v>23358614.20121048</v>
      </c>
      <c r="I52" s="191"/>
      <c r="J52" s="117" t="s">
        <v>2170</v>
      </c>
      <c r="K52" s="222">
        <v>22624094.128140926</v>
      </c>
      <c r="L52" s="222">
        <v>22472443.421317942</v>
      </c>
      <c r="M52" s="223">
        <v>22791539.582019441</v>
      </c>
      <c r="N52" s="223">
        <v>22992246.637008358</v>
      </c>
      <c r="O52" s="223">
        <v>22729198.95152659</v>
      </c>
      <c r="P52" s="224">
        <v>22904288.255079132</v>
      </c>
      <c r="R52" s="367">
        <v>-1408422.0485476255</v>
      </c>
    </row>
    <row r="53" spans="2:18" x14ac:dyDescent="0.2">
      <c r="B53" s="117" t="s">
        <v>1983</v>
      </c>
      <c r="C53" s="222"/>
      <c r="D53" s="222"/>
      <c r="E53" s="223"/>
      <c r="F53" s="223"/>
      <c r="G53" s="223"/>
      <c r="H53" s="224"/>
      <c r="I53" s="191"/>
      <c r="J53" s="117" t="s">
        <v>1983</v>
      </c>
      <c r="K53" s="222"/>
      <c r="L53" s="222"/>
      <c r="M53" s="223"/>
      <c r="N53" s="223"/>
      <c r="O53" s="223"/>
      <c r="P53" s="224"/>
      <c r="R53" s="111"/>
    </row>
    <row r="54" spans="2:18" x14ac:dyDescent="0.2">
      <c r="B54" s="119" t="s">
        <v>2000</v>
      </c>
      <c r="C54" s="222">
        <v>21681479.999999996</v>
      </c>
      <c r="D54" s="222">
        <v>21713576.614695795</v>
      </c>
      <c r="E54" s="223">
        <v>21745762.85568114</v>
      </c>
      <c r="F54" s="223">
        <v>21778038.975842375</v>
      </c>
      <c r="G54" s="223">
        <v>21810405.228786111</v>
      </c>
      <c r="H54" s="224">
        <v>21842861.868841305</v>
      </c>
      <c r="I54" s="225"/>
      <c r="J54" s="119" t="s">
        <v>2000</v>
      </c>
      <c r="K54" s="222">
        <v>21681479.999999996</v>
      </c>
      <c r="L54" s="222">
        <v>21648976.332638852</v>
      </c>
      <c r="M54" s="223">
        <v>21623557.595387951</v>
      </c>
      <c r="N54" s="223">
        <v>21623737.867473621</v>
      </c>
      <c r="O54" s="223">
        <v>21619410.606790967</v>
      </c>
      <c r="P54" s="224">
        <v>21615184.533614628</v>
      </c>
      <c r="R54" s="367">
        <v>-759778.60794070363</v>
      </c>
    </row>
    <row r="55" spans="2:18" ht="15" x14ac:dyDescent="0.35">
      <c r="B55" s="121" t="s">
        <v>2106</v>
      </c>
      <c r="C55" s="130">
        <v>0</v>
      </c>
      <c r="D55" s="130">
        <v>0</v>
      </c>
      <c r="E55" s="131">
        <v>0</v>
      </c>
      <c r="F55" s="131">
        <v>0</v>
      </c>
      <c r="G55" s="131">
        <v>0</v>
      </c>
      <c r="H55" s="132">
        <v>0</v>
      </c>
      <c r="I55" s="191"/>
      <c r="J55" s="121" t="s">
        <v>2106</v>
      </c>
      <c r="K55" s="130">
        <v>0</v>
      </c>
      <c r="L55" s="130">
        <v>600000</v>
      </c>
      <c r="M55" s="131">
        <v>250000</v>
      </c>
      <c r="N55" s="131">
        <v>250000</v>
      </c>
      <c r="O55" s="131">
        <v>250000</v>
      </c>
      <c r="P55" s="132">
        <v>250000</v>
      </c>
      <c r="R55" s="367">
        <v>1600000</v>
      </c>
    </row>
    <row r="56" spans="2:18" x14ac:dyDescent="0.2">
      <c r="B56" s="117" t="s">
        <v>2001</v>
      </c>
      <c r="C56" s="222">
        <v>21681479.999999996</v>
      </c>
      <c r="D56" s="222">
        <v>21713576.614695795</v>
      </c>
      <c r="E56" s="223">
        <v>21745762.85568114</v>
      </c>
      <c r="F56" s="223">
        <v>21778038.975842375</v>
      </c>
      <c r="G56" s="223">
        <v>21810405.228786111</v>
      </c>
      <c r="H56" s="224">
        <v>21842861.868841305</v>
      </c>
      <c r="I56" s="191"/>
      <c r="J56" s="117" t="s">
        <v>2001</v>
      </c>
      <c r="K56" s="222">
        <v>21681479.999999996</v>
      </c>
      <c r="L56" s="222">
        <v>22248976.332638852</v>
      </c>
      <c r="M56" s="223">
        <v>21873557.595387951</v>
      </c>
      <c r="N56" s="223">
        <v>21873737.867473621</v>
      </c>
      <c r="O56" s="223">
        <v>21869410.606790967</v>
      </c>
      <c r="P56" s="224">
        <v>21865184.533614628</v>
      </c>
      <c r="R56" s="367">
        <v>840221.39205929637</v>
      </c>
    </row>
    <row r="57" spans="2:18" x14ac:dyDescent="0.2">
      <c r="B57" s="118" t="s">
        <v>17</v>
      </c>
      <c r="C57" s="226">
        <v>942614.12814093009</v>
      </c>
      <c r="D57" s="222">
        <v>1052284.0194373913</v>
      </c>
      <c r="E57" s="223">
        <v>1164392.3133939952</v>
      </c>
      <c r="F57" s="223">
        <v>1278979.2180264778</v>
      </c>
      <c r="G57" s="223">
        <v>1396085.4684253335</v>
      </c>
      <c r="H57" s="224">
        <v>1515752.3323691748</v>
      </c>
      <c r="I57" s="191"/>
      <c r="J57" s="118" t="s">
        <v>17</v>
      </c>
      <c r="K57" s="226">
        <v>942614.12814093009</v>
      </c>
      <c r="L57" s="222">
        <v>223467.08867909014</v>
      </c>
      <c r="M57" s="223">
        <v>917981.98663149029</v>
      </c>
      <c r="N57" s="223">
        <v>1118508.7695347369</v>
      </c>
      <c r="O57" s="223">
        <v>859788.34473562241</v>
      </c>
      <c r="P57" s="224">
        <v>1039103.7214645036</v>
      </c>
      <c r="R57" s="367">
        <v>-2248643.4406069294</v>
      </c>
    </row>
    <row r="58" spans="2:18" x14ac:dyDescent="0.2">
      <c r="B58" s="112" t="s">
        <v>1996</v>
      </c>
      <c r="C58" s="198">
        <v>4.1664171073637006E-2</v>
      </c>
      <c r="D58" s="198">
        <v>4.6222017974566994E-2</v>
      </c>
      <c r="E58" s="199">
        <v>5.0824287517953148E-2</v>
      </c>
      <c r="F58" s="199">
        <v>5.5470278388667547E-2</v>
      </c>
      <c r="G58" s="199">
        <v>6.0159266932724602E-2</v>
      </c>
      <c r="H58" s="200">
        <v>6.489050760085871E-2</v>
      </c>
      <c r="I58" s="191"/>
      <c r="J58" s="112" t="s">
        <v>1996</v>
      </c>
      <c r="K58" s="198">
        <v>4.1664171073637006E-2</v>
      </c>
      <c r="L58" s="198">
        <v>9.9440494515653545E-3</v>
      </c>
      <c r="M58" s="199">
        <v>4.0277313576292974E-2</v>
      </c>
      <c r="N58" s="199">
        <v>4.8647215176196974E-2</v>
      </c>
      <c r="O58" s="199">
        <v>3.7827481143055217E-2</v>
      </c>
      <c r="P58" s="200">
        <v>4.5367212894470862E-2</v>
      </c>
      <c r="R58" s="337"/>
    </row>
    <row r="59" spans="2:18" x14ac:dyDescent="0.2">
      <c r="B59" s="122" t="s">
        <v>1997</v>
      </c>
      <c r="C59" s="226"/>
      <c r="D59" s="198"/>
      <c r="E59" s="199"/>
      <c r="F59" s="199"/>
      <c r="G59" s="199"/>
      <c r="H59" s="200"/>
      <c r="I59" s="191"/>
      <c r="J59" s="122" t="s">
        <v>1997</v>
      </c>
      <c r="K59" s="226"/>
      <c r="L59" s="198"/>
      <c r="M59" s="199"/>
      <c r="N59" s="199"/>
      <c r="O59" s="199"/>
      <c r="P59" s="200"/>
      <c r="R59" s="111"/>
    </row>
    <row r="60" spans="2:18" x14ac:dyDescent="0.2">
      <c r="B60" s="112" t="s">
        <v>2076</v>
      </c>
      <c r="C60" s="227">
        <v>3183</v>
      </c>
      <c r="D60" s="227">
        <v>3221.1959999999999</v>
      </c>
      <c r="E60" s="300">
        <v>3259.8503519999999</v>
      </c>
      <c r="F60" s="300">
        <v>3298.9685562240002</v>
      </c>
      <c r="G60" s="300">
        <v>3338.5561788986884</v>
      </c>
      <c r="H60" s="301">
        <v>3378.6188530454729</v>
      </c>
      <c r="I60" s="191"/>
      <c r="J60" s="112" t="s">
        <v>2076</v>
      </c>
      <c r="K60" s="227">
        <v>3183</v>
      </c>
      <c r="L60" s="227">
        <v>3119.34</v>
      </c>
      <c r="M60" s="300">
        <v>3056.9531999999999</v>
      </c>
      <c r="N60" s="300">
        <v>3011.0989019999997</v>
      </c>
      <c r="O60" s="300">
        <v>2950.8769239599997</v>
      </c>
      <c r="P60" s="301">
        <v>2891.8593854807996</v>
      </c>
      <c r="R60" s="111">
        <v>-1467.0615287273613</v>
      </c>
    </row>
    <row r="61" spans="2:18" x14ac:dyDescent="0.2">
      <c r="B61" s="299" t="s">
        <v>2077</v>
      </c>
      <c r="C61" s="227">
        <v>32762</v>
      </c>
      <c r="D61" s="228">
        <v>33253.43</v>
      </c>
      <c r="E61" s="229">
        <v>33752.231449999999</v>
      </c>
      <c r="F61" s="229">
        <v>34258.514921749993</v>
      </c>
      <c r="G61" s="229">
        <v>34772.392645576241</v>
      </c>
      <c r="H61" s="230">
        <v>35293.978535259885</v>
      </c>
      <c r="I61" s="191"/>
      <c r="J61" s="299" t="s">
        <v>2077</v>
      </c>
      <c r="K61" s="227">
        <v>32762</v>
      </c>
      <c r="L61" s="228">
        <v>32434.38</v>
      </c>
      <c r="M61" s="229">
        <v>32272.2081</v>
      </c>
      <c r="N61" s="229">
        <v>32594.930181</v>
      </c>
      <c r="O61" s="229">
        <v>32920.87948281</v>
      </c>
      <c r="P61" s="230">
        <v>33250.088277638097</v>
      </c>
      <c r="R61" s="111">
        <v>-7858.0615111380175</v>
      </c>
    </row>
    <row r="62" spans="2:18" x14ac:dyDescent="0.2">
      <c r="B62" s="123" t="s">
        <v>2119</v>
      </c>
      <c r="C62" s="210"/>
      <c r="D62" s="211"/>
      <c r="E62" s="212"/>
      <c r="F62" s="212"/>
      <c r="G62" s="212"/>
      <c r="H62" s="213"/>
      <c r="I62" s="191"/>
      <c r="J62" s="123" t="s">
        <v>2119</v>
      </c>
      <c r="K62" s="231"/>
      <c r="L62" s="215"/>
      <c r="M62" s="216"/>
      <c r="N62" s="216"/>
      <c r="O62" s="216"/>
      <c r="P62" s="217"/>
      <c r="R62" s="111"/>
    </row>
    <row r="63" spans="2:18" x14ac:dyDescent="0.2">
      <c r="B63" s="183" t="s">
        <v>2014</v>
      </c>
      <c r="C63" s="218"/>
      <c r="D63" s="219"/>
      <c r="E63" s="220"/>
      <c r="F63" s="220"/>
      <c r="G63" s="220"/>
      <c r="H63" s="221"/>
      <c r="I63" s="191"/>
      <c r="J63" s="183" t="s">
        <v>2014</v>
      </c>
      <c r="K63" s="219"/>
      <c r="L63" s="219"/>
      <c r="M63" s="220"/>
      <c r="N63" s="220"/>
      <c r="O63" s="220"/>
      <c r="P63" s="221"/>
      <c r="R63" s="111"/>
    </row>
    <row r="64" spans="2:18" x14ac:dyDescent="0.2">
      <c r="B64" s="182" t="s">
        <v>2053</v>
      </c>
      <c r="C64" s="222">
        <v>2959661.5800928613</v>
      </c>
      <c r="D64" s="222">
        <v>2989258.1958937901</v>
      </c>
      <c r="E64" s="223">
        <v>3019150.777852728</v>
      </c>
      <c r="F64" s="223">
        <v>3034246.5317419912</v>
      </c>
      <c r="G64" s="223">
        <v>3064588.9970594109</v>
      </c>
      <c r="H64" s="224">
        <v>3095234.887030005</v>
      </c>
      <c r="I64" s="191"/>
      <c r="J64" s="182" t="s">
        <v>2053</v>
      </c>
      <c r="K64" s="222">
        <v>2959661.5800928613</v>
      </c>
      <c r="L64" s="222">
        <v>3004056.5037942538</v>
      </c>
      <c r="M64" s="223">
        <v>3049117.3513511675</v>
      </c>
      <c r="N64" s="223">
        <v>3110099.6983781909</v>
      </c>
      <c r="O64" s="223">
        <v>3172301.6923457547</v>
      </c>
      <c r="P64" s="224">
        <v>3235747.7261926699</v>
      </c>
      <c r="R64" s="367">
        <v>368843.58248411119</v>
      </c>
    </row>
    <row r="65" spans="2:18" ht="15" x14ac:dyDescent="0.35">
      <c r="B65" s="184" t="s">
        <v>1980</v>
      </c>
      <c r="C65" s="130">
        <v>6556988.4199071387</v>
      </c>
      <c r="D65" s="130">
        <v>6556988.4199071387</v>
      </c>
      <c r="E65" s="131">
        <v>6556988.4199071387</v>
      </c>
      <c r="F65" s="131">
        <v>6556988.4199071387</v>
      </c>
      <c r="G65" s="131">
        <v>6556988.4199071387</v>
      </c>
      <c r="H65" s="132">
        <v>6556988.4199071387</v>
      </c>
      <c r="I65" s="191"/>
      <c r="J65" s="184" t="s">
        <v>1980</v>
      </c>
      <c r="K65" s="130">
        <v>6556988.4199071387</v>
      </c>
      <c r="L65" s="130">
        <v>6556988.4199071387</v>
      </c>
      <c r="M65" s="131">
        <v>6556988.4199071387</v>
      </c>
      <c r="N65" s="131">
        <v>6556988.4199071387</v>
      </c>
      <c r="O65" s="131">
        <v>6556988.4199071387</v>
      </c>
      <c r="P65" s="132">
        <v>6556988.4199071387</v>
      </c>
      <c r="R65" s="367">
        <v>0</v>
      </c>
    </row>
    <row r="66" spans="2:18" x14ac:dyDescent="0.2">
      <c r="B66" s="182" t="s">
        <v>2014</v>
      </c>
      <c r="C66" s="222">
        <v>9516650</v>
      </c>
      <c r="D66" s="222">
        <v>9546246.6158009283</v>
      </c>
      <c r="E66" s="223">
        <v>9576139.1977598667</v>
      </c>
      <c r="F66" s="223">
        <v>9591234.9516491294</v>
      </c>
      <c r="G66" s="223">
        <v>9621577.4169665501</v>
      </c>
      <c r="H66" s="224">
        <v>9652223.3069371432</v>
      </c>
      <c r="I66" s="191"/>
      <c r="J66" s="182" t="s">
        <v>2014</v>
      </c>
      <c r="K66" s="222">
        <v>9516650</v>
      </c>
      <c r="L66" s="222">
        <v>9561044.9237013925</v>
      </c>
      <c r="M66" s="223">
        <v>9606105.7712583058</v>
      </c>
      <c r="N66" s="223">
        <v>9667088.11828533</v>
      </c>
      <c r="O66" s="223">
        <v>9729290.1122528929</v>
      </c>
      <c r="P66" s="224">
        <v>9792736.1460998096</v>
      </c>
      <c r="R66" s="367">
        <v>368843.58248411119</v>
      </c>
    </row>
    <row r="67" spans="2:18" ht="15" x14ac:dyDescent="0.35">
      <c r="B67" s="182" t="s">
        <v>2165</v>
      </c>
      <c r="C67" s="130">
        <v>1874865.1281409245</v>
      </c>
      <c r="D67" s="130">
        <v>1887742.9317729401</v>
      </c>
      <c r="E67" s="131">
        <v>1900668.7135392416</v>
      </c>
      <c r="F67" s="131">
        <v>1907165.6155584201</v>
      </c>
      <c r="G67" s="131">
        <v>1920162.7181270802</v>
      </c>
      <c r="H67" s="132">
        <v>1933206.8472429574</v>
      </c>
      <c r="I67" s="191"/>
      <c r="J67" s="182" t="s">
        <v>2165</v>
      </c>
      <c r="K67" s="130">
        <v>1874865.1281409245</v>
      </c>
      <c r="L67" s="130">
        <v>1894151.9357527676</v>
      </c>
      <c r="M67" s="131">
        <v>1913545.7451756811</v>
      </c>
      <c r="N67" s="131">
        <v>1939504.1250695123</v>
      </c>
      <c r="O67" s="131">
        <v>1965646.4354368981</v>
      </c>
      <c r="P67" s="132">
        <v>1991969.4583847285</v>
      </c>
      <c r="R67" s="367">
        <v>155870.87357894704</v>
      </c>
    </row>
    <row r="68" spans="2:18" x14ac:dyDescent="0.2">
      <c r="B68" s="182" t="s">
        <v>2170</v>
      </c>
      <c r="C68" s="222">
        <v>7641784.8718590755</v>
      </c>
      <c r="D68" s="222">
        <v>7658503.6840279885</v>
      </c>
      <c r="E68" s="223">
        <v>7675470.4842206249</v>
      </c>
      <c r="F68" s="223">
        <v>7684069.3360907091</v>
      </c>
      <c r="G68" s="223">
        <v>7701414.6988394698</v>
      </c>
      <c r="H68" s="224">
        <v>7719016.4596941862</v>
      </c>
      <c r="I68" s="191"/>
      <c r="J68" s="182" t="s">
        <v>2170</v>
      </c>
      <c r="K68" s="222">
        <v>7641784.8718590755</v>
      </c>
      <c r="L68" s="222">
        <v>7666892.9879486244</v>
      </c>
      <c r="M68" s="223">
        <v>7692560.0260826247</v>
      </c>
      <c r="N68" s="223">
        <v>7727583.993215818</v>
      </c>
      <c r="O68" s="223">
        <v>7763643.676815995</v>
      </c>
      <c r="P68" s="224">
        <v>7800766.6877150815</v>
      </c>
      <c r="R68" s="367">
        <v>212972.70890516788</v>
      </c>
    </row>
    <row r="69" spans="2:18" ht="15" x14ac:dyDescent="0.35">
      <c r="B69" s="184" t="s">
        <v>2002</v>
      </c>
      <c r="C69" s="130">
        <v>6306486</v>
      </c>
      <c r="D69" s="130">
        <v>6310408.612330934</v>
      </c>
      <c r="E69" s="131">
        <v>6314339.0698865307</v>
      </c>
      <c r="F69" s="131">
        <v>6316308.2291218843</v>
      </c>
      <c r="G69" s="131">
        <v>6320250.485911062</v>
      </c>
      <c r="H69" s="132">
        <v>6324200.627213819</v>
      </c>
      <c r="I69" s="191"/>
      <c r="J69" s="184" t="s">
        <v>2002</v>
      </c>
      <c r="K69" s="130">
        <v>6306486</v>
      </c>
      <c r="L69" s="130">
        <v>6312369.918496402</v>
      </c>
      <c r="M69" s="131">
        <v>6318271.4887482924</v>
      </c>
      <c r="N69" s="131">
        <v>6326163.8553651543</v>
      </c>
      <c r="O69" s="131">
        <v>6334087.7914484832</v>
      </c>
      <c r="P69" s="132">
        <v>6342043.4232761459</v>
      </c>
      <c r="R69" s="367">
        <v>47429.452870238572</v>
      </c>
    </row>
    <row r="70" spans="2:18" x14ac:dyDescent="0.2">
      <c r="B70" s="183" t="s">
        <v>17</v>
      </c>
      <c r="C70" s="226">
        <v>1335298.8718590755</v>
      </c>
      <c r="D70" s="222">
        <v>1348095.0716970544</v>
      </c>
      <c r="E70" s="233">
        <v>1361131.4143340942</v>
      </c>
      <c r="F70" s="233">
        <v>1367761.1069688248</v>
      </c>
      <c r="G70" s="233">
        <v>1381164.2129284078</v>
      </c>
      <c r="H70" s="234">
        <v>1394815.8324803673</v>
      </c>
      <c r="I70" s="191"/>
      <c r="J70" s="232" t="s">
        <v>17</v>
      </c>
      <c r="K70" s="222">
        <v>1335298.8718590755</v>
      </c>
      <c r="L70" s="222">
        <v>1354523.0694522224</v>
      </c>
      <c r="M70" s="233">
        <v>1374288.5373343322</v>
      </c>
      <c r="N70" s="233">
        <v>1401420.1378506636</v>
      </c>
      <c r="O70" s="233">
        <v>1429555.8853675118</v>
      </c>
      <c r="P70" s="234">
        <v>1458723.2644389356</v>
      </c>
      <c r="R70" s="367">
        <v>165543.2560349172</v>
      </c>
    </row>
    <row r="71" spans="2:18" x14ac:dyDescent="0.2">
      <c r="B71" s="112" t="s">
        <v>1996</v>
      </c>
      <c r="C71" s="198">
        <v>0.1747365169590579</v>
      </c>
      <c r="D71" s="198">
        <v>0.17602590888720759</v>
      </c>
      <c r="E71" s="199">
        <v>0.17733524181121318</v>
      </c>
      <c r="F71" s="199">
        <v>0.17799957901794219</v>
      </c>
      <c r="G71" s="199">
        <v>0.17933902626182904</v>
      </c>
      <c r="H71" s="200">
        <v>0.18069864726465779</v>
      </c>
      <c r="I71" s="191"/>
      <c r="J71" s="112" t="s">
        <v>1996</v>
      </c>
      <c r="K71" s="198">
        <v>0.1747365169590579</v>
      </c>
      <c r="L71" s="198">
        <v>0.1766717067241397</v>
      </c>
      <c r="M71" s="199">
        <v>0.17865164947359896</v>
      </c>
      <c r="N71" s="199">
        <v>0.18135294796937762</v>
      </c>
      <c r="O71" s="199">
        <v>0.18413465955895048</v>
      </c>
      <c r="P71" s="200">
        <v>0.18699742254004131</v>
      </c>
      <c r="R71" s="337"/>
    </row>
    <row r="72" spans="2:18" x14ac:dyDescent="0.2">
      <c r="B72" s="183" t="s">
        <v>2003</v>
      </c>
      <c r="C72" s="235"/>
      <c r="D72" s="235"/>
      <c r="E72" s="225"/>
      <c r="F72" s="225"/>
      <c r="G72" s="225"/>
      <c r="H72" s="236"/>
      <c r="I72" s="191"/>
      <c r="J72" s="192" t="s">
        <v>2003</v>
      </c>
      <c r="K72" s="235"/>
      <c r="L72" s="235"/>
      <c r="M72" s="225"/>
      <c r="N72" s="225"/>
      <c r="O72" s="225"/>
      <c r="P72" s="236"/>
      <c r="R72" s="111">
        <v>0</v>
      </c>
    </row>
    <row r="73" spans="2:18" x14ac:dyDescent="0.2">
      <c r="B73" s="185" t="s">
        <v>1982</v>
      </c>
      <c r="C73" s="228">
        <v>34460</v>
      </c>
      <c r="D73" s="228">
        <v>35258.513400000003</v>
      </c>
      <c r="E73" s="229">
        <v>36076.298332680002</v>
      </c>
      <c r="F73" s="229">
        <v>36855.832113110264</v>
      </c>
      <c r="G73" s="229">
        <v>37711.876375177395</v>
      </c>
      <c r="H73" s="230">
        <v>38588.633136603981</v>
      </c>
      <c r="I73" s="191"/>
      <c r="J73" s="185" t="s">
        <v>1982</v>
      </c>
      <c r="K73" s="228">
        <v>34460</v>
      </c>
      <c r="L73" s="228">
        <v>35313.170100000003</v>
      </c>
      <c r="M73" s="229">
        <v>36189.191746529999</v>
      </c>
      <c r="N73" s="229">
        <v>37147.309862209804</v>
      </c>
      <c r="O73" s="229">
        <v>38134.057445145489</v>
      </c>
      <c r="P73" s="230">
        <v>39150.389555721813</v>
      </c>
      <c r="R73" s="186">
        <v>1442.9653520354477</v>
      </c>
    </row>
    <row r="76" spans="2:18" x14ac:dyDescent="0.2">
      <c r="B76" s="376"/>
    </row>
  </sheetData>
  <sheetProtection algorithmName="SHA-512" hashValue="i/cfZcC82VONfJVL2yI6t9Wlr29o8VIBiLjLe827oWS49gdn0nNXjDZ62Atw0JPOmFpi6Yel+pi3skjvjD+G+g==" saltValue="6xe7g5VhWTrbdP7dEREZxQ==" spinCount="100000" sheet="1" objects="1" scenarios="1"/>
  <mergeCells count="2">
    <mergeCell ref="D30:H30"/>
    <mergeCell ref="L30:P30"/>
  </mergeCells>
  <pageMargins left="0.7" right="0.7" top="0.75" bottom="0.75" header="0.3" footer="0.3"/>
  <pageSetup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V120"/>
  <sheetViews>
    <sheetView zoomScaleNormal="100" workbookViewId="0">
      <selection activeCell="J19" sqref="J19"/>
    </sheetView>
  </sheetViews>
  <sheetFormatPr defaultColWidth="9.140625" defaultRowHeight="12.75" x14ac:dyDescent="0.2"/>
  <cols>
    <col min="1" max="1" width="2.7109375" style="99" customWidth="1"/>
    <col min="2" max="2" width="13" style="99" customWidth="1"/>
    <col min="3" max="3" width="10.42578125" style="99" customWidth="1"/>
    <col min="4" max="4" width="12.140625" style="99" customWidth="1"/>
    <col min="5" max="5" width="11.85546875" style="99" customWidth="1"/>
    <col min="6" max="6" width="10.5703125" style="99" customWidth="1"/>
    <col min="7" max="7" width="12" style="99" customWidth="1"/>
    <col min="8" max="8" width="12.42578125" style="99" customWidth="1"/>
    <col min="9" max="9" width="10.7109375" style="99" customWidth="1"/>
    <col min="10" max="10" width="35.42578125" style="99" customWidth="1"/>
    <col min="11" max="11" width="14.5703125" style="99" bestFit="1" customWidth="1"/>
    <col min="12" max="12" width="2.42578125" style="99" customWidth="1"/>
    <col min="13" max="13" width="12.5703125" style="99" customWidth="1"/>
    <col min="14" max="14" width="10.85546875" style="421" bestFit="1" customWidth="1"/>
    <col min="15" max="15" width="10.140625" style="99" customWidth="1"/>
    <col min="16" max="19" width="9.140625" style="99" customWidth="1"/>
    <col min="20" max="20" width="9.7109375" style="151" customWidth="1"/>
    <col min="21" max="21" width="9.140625" style="99" customWidth="1"/>
    <col min="22" max="22" width="10.42578125" style="99" customWidth="1"/>
    <col min="23" max="34" width="9.140625" style="99" customWidth="1"/>
    <col min="35" max="16384" width="9.140625" style="99"/>
  </cols>
  <sheetData>
    <row r="2" spans="2:21" ht="15" x14ac:dyDescent="0.25">
      <c r="B2" s="325" t="s">
        <v>2221</v>
      </c>
    </row>
    <row r="3" spans="2:21" x14ac:dyDescent="0.2">
      <c r="B3" s="99" t="s">
        <v>2222</v>
      </c>
    </row>
    <row r="4" spans="2:21" ht="13.15" customHeight="1" x14ac:dyDescent="0.2">
      <c r="B4" s="99" t="s">
        <v>2194</v>
      </c>
      <c r="N4" s="420"/>
      <c r="O4" s="419"/>
      <c r="P4" s="419"/>
      <c r="Q4" s="419"/>
      <c r="R4" s="419"/>
      <c r="S4" s="419"/>
      <c r="T4" s="419"/>
      <c r="U4" s="419"/>
    </row>
    <row r="5" spans="2:21" x14ac:dyDescent="0.2">
      <c r="B5" s="176" t="s">
        <v>2228</v>
      </c>
      <c r="N5" s="420"/>
      <c r="O5" s="419"/>
      <c r="P5" s="419"/>
      <c r="Q5" s="419"/>
      <c r="R5" s="419"/>
      <c r="S5" s="419"/>
      <c r="T5" s="419"/>
      <c r="U5" s="419"/>
    </row>
    <row r="6" spans="2:21" x14ac:dyDescent="0.2">
      <c r="B6" s="176" t="s">
        <v>2148</v>
      </c>
      <c r="N6" s="420"/>
      <c r="O6" s="419"/>
      <c r="P6" s="419"/>
      <c r="Q6" s="419"/>
      <c r="R6" s="419"/>
      <c r="S6" s="419"/>
      <c r="T6" s="419"/>
      <c r="U6" s="419"/>
    </row>
    <row r="7" spans="2:21" x14ac:dyDescent="0.2">
      <c r="B7" s="371" t="s">
        <v>2138</v>
      </c>
      <c r="N7" s="420"/>
      <c r="O7" s="419"/>
      <c r="P7" s="419"/>
      <c r="Q7" s="419"/>
      <c r="R7" s="419"/>
      <c r="S7" s="419"/>
      <c r="T7" s="419"/>
      <c r="U7" s="419"/>
    </row>
    <row r="8" spans="2:21" x14ac:dyDescent="0.2">
      <c r="J8" s="176"/>
      <c r="N8" s="420"/>
      <c r="O8" s="419"/>
      <c r="P8" s="419"/>
      <c r="Q8" s="419"/>
      <c r="R8" s="419"/>
      <c r="S8" s="419"/>
      <c r="T8" s="419"/>
      <c r="U8" s="419"/>
    </row>
    <row r="9" spans="2:21" ht="63.75" x14ac:dyDescent="0.2">
      <c r="B9" s="492" t="s">
        <v>2018</v>
      </c>
      <c r="C9" s="493"/>
      <c r="D9" s="319" t="s">
        <v>2019</v>
      </c>
      <c r="E9" s="319" t="s">
        <v>2020</v>
      </c>
      <c r="F9" s="320" t="s">
        <v>2113</v>
      </c>
      <c r="G9" s="319" t="s">
        <v>2019</v>
      </c>
      <c r="H9" s="319" t="s">
        <v>2020</v>
      </c>
      <c r="I9" s="321" t="s">
        <v>2021</v>
      </c>
      <c r="J9" s="418" t="s">
        <v>2229</v>
      </c>
      <c r="N9" s="420"/>
      <c r="O9" s="419"/>
      <c r="P9" s="419"/>
      <c r="Q9" s="419"/>
      <c r="R9" s="419"/>
      <c r="S9" s="419"/>
      <c r="T9" s="419"/>
      <c r="U9" s="419"/>
    </row>
    <row r="10" spans="2:21" x14ac:dyDescent="0.2">
      <c r="B10" s="152">
        <v>5000</v>
      </c>
      <c r="C10" s="153">
        <v>5999</v>
      </c>
      <c r="D10" s="154">
        <v>3.9E-2</v>
      </c>
      <c r="E10" s="154">
        <v>3.5999999999999997E-2</v>
      </c>
      <c r="F10" s="155">
        <v>5000</v>
      </c>
      <c r="G10" s="329">
        <v>3.9E-2</v>
      </c>
      <c r="H10" s="329">
        <v>3.5999999999999997E-2</v>
      </c>
      <c r="I10" s="330">
        <v>3.9E-2</v>
      </c>
      <c r="J10" s="176" t="s">
        <v>2218</v>
      </c>
      <c r="N10" s="420"/>
      <c r="O10" s="419"/>
      <c r="P10" s="419"/>
      <c r="Q10" s="419"/>
      <c r="R10" s="419"/>
      <c r="S10" s="419"/>
      <c r="T10" s="419"/>
      <c r="U10" s="419"/>
    </row>
    <row r="11" spans="2:21" x14ac:dyDescent="0.2">
      <c r="B11" s="152">
        <v>6000</v>
      </c>
      <c r="C11" s="153">
        <v>6999</v>
      </c>
      <c r="D11" s="156">
        <v>3.5999999999999997E-2</v>
      </c>
      <c r="E11" s="156">
        <v>3.4000000000000002E-2</v>
      </c>
      <c r="F11" s="157"/>
      <c r="G11" s="98"/>
      <c r="H11" s="98"/>
      <c r="I11" s="125"/>
      <c r="J11" s="417" t="s">
        <v>2231</v>
      </c>
      <c r="N11" s="420"/>
      <c r="O11" s="419"/>
      <c r="P11" s="419"/>
      <c r="Q11" s="419"/>
      <c r="R11" s="419"/>
      <c r="S11" s="419"/>
      <c r="T11" s="419"/>
      <c r="U11" s="419"/>
    </row>
    <row r="12" spans="2:21" x14ac:dyDescent="0.2">
      <c r="B12" s="152">
        <v>7000</v>
      </c>
      <c r="C12" s="153">
        <v>7999</v>
      </c>
      <c r="D12" s="156">
        <v>3.4000000000000002E-2</v>
      </c>
      <c r="E12" s="156">
        <v>3.2000000000000001E-2</v>
      </c>
      <c r="F12" s="157"/>
      <c r="G12" s="98"/>
      <c r="H12" s="98"/>
      <c r="I12" s="125"/>
      <c r="J12" s="417" t="s">
        <v>2232</v>
      </c>
      <c r="N12" s="420"/>
      <c r="O12" s="419"/>
      <c r="P12" s="419"/>
      <c r="Q12" s="419"/>
      <c r="R12" s="419"/>
      <c r="S12" s="419"/>
      <c r="T12" s="419"/>
      <c r="U12" s="419"/>
    </row>
    <row r="13" spans="2:21" x14ac:dyDescent="0.2">
      <c r="B13" s="152">
        <v>8000</v>
      </c>
      <c r="C13" s="153">
        <v>8999</v>
      </c>
      <c r="D13" s="156">
        <v>3.2000000000000001E-2</v>
      </c>
      <c r="E13" s="156">
        <v>3.1E-2</v>
      </c>
      <c r="F13" s="157"/>
      <c r="G13" s="98"/>
      <c r="H13" s="98"/>
      <c r="I13" s="125"/>
      <c r="J13" s="417" t="s">
        <v>2233</v>
      </c>
      <c r="N13" s="420"/>
      <c r="O13" s="419"/>
      <c r="P13" s="419"/>
      <c r="Q13" s="419"/>
      <c r="R13" s="419"/>
      <c r="S13" s="419"/>
      <c r="T13" s="419"/>
      <c r="U13" s="419"/>
    </row>
    <row r="14" spans="2:21" x14ac:dyDescent="0.2">
      <c r="B14" s="152">
        <v>9000</v>
      </c>
      <c r="C14" s="153">
        <v>9999</v>
      </c>
      <c r="D14" s="156">
        <v>3.1E-2</v>
      </c>
      <c r="E14" s="156">
        <v>0.03</v>
      </c>
      <c r="F14" s="157"/>
      <c r="G14" s="98"/>
      <c r="H14" s="98"/>
      <c r="I14" s="125"/>
      <c r="N14" s="420"/>
      <c r="O14" s="419"/>
      <c r="P14" s="419"/>
      <c r="Q14" s="419"/>
      <c r="R14" s="419"/>
      <c r="S14" s="419"/>
      <c r="T14" s="419"/>
      <c r="U14" s="419"/>
    </row>
    <row r="15" spans="2:21" x14ac:dyDescent="0.2">
      <c r="B15" s="152">
        <v>10000</v>
      </c>
      <c r="C15" s="153">
        <v>14999</v>
      </c>
      <c r="D15" s="156">
        <v>0.03</v>
      </c>
      <c r="E15" s="156">
        <v>2.7E-2</v>
      </c>
      <c r="F15" s="157"/>
      <c r="G15" s="98"/>
      <c r="H15" s="98"/>
      <c r="I15" s="125"/>
      <c r="N15" s="420"/>
      <c r="O15" s="419"/>
      <c r="P15" s="419"/>
      <c r="Q15" s="419"/>
      <c r="R15" s="419"/>
      <c r="S15" s="419"/>
      <c r="T15" s="419"/>
      <c r="U15" s="419"/>
    </row>
    <row r="16" spans="2:21" x14ac:dyDescent="0.2">
      <c r="B16" s="152">
        <v>15000</v>
      </c>
      <c r="C16" s="153">
        <v>19999</v>
      </c>
      <c r="D16" s="156">
        <v>2.7E-2</v>
      </c>
      <c r="E16" s="156">
        <v>2.5000000000000001E-2</v>
      </c>
      <c r="F16" s="157"/>
      <c r="G16" s="98"/>
      <c r="H16" s="98"/>
      <c r="I16" s="125"/>
      <c r="N16" s="420"/>
      <c r="O16" s="419"/>
      <c r="P16" s="419"/>
      <c r="Q16" s="419"/>
      <c r="R16" s="419"/>
      <c r="S16" s="419"/>
      <c r="T16" s="419"/>
      <c r="U16" s="419"/>
    </row>
    <row r="17" spans="2:21" x14ac:dyDescent="0.2">
      <c r="B17" s="152">
        <v>20000</v>
      </c>
      <c r="C17" s="153">
        <v>49999</v>
      </c>
      <c r="D17" s="156">
        <v>2.5000000000000001E-2</v>
      </c>
      <c r="E17" s="156">
        <v>2.1999999999999999E-2</v>
      </c>
      <c r="F17" s="157"/>
      <c r="G17" s="98"/>
      <c r="H17" s="98"/>
      <c r="I17" s="125"/>
      <c r="N17" s="420"/>
      <c r="O17" s="419"/>
      <c r="P17" s="419"/>
      <c r="Q17" s="419"/>
      <c r="R17" s="419"/>
      <c r="S17" s="419"/>
      <c r="T17" s="419"/>
      <c r="U17" s="419"/>
    </row>
    <row r="18" spans="2:21" x14ac:dyDescent="0.2">
      <c r="B18" s="152">
        <v>50000</v>
      </c>
      <c r="C18" s="153">
        <v>59999</v>
      </c>
      <c r="D18" s="156">
        <v>2.1999999999999999E-2</v>
      </c>
      <c r="E18" s="156">
        <v>0.02</v>
      </c>
      <c r="F18" s="157"/>
      <c r="G18" s="98"/>
      <c r="H18" s="98"/>
      <c r="I18" s="125"/>
      <c r="N18" s="420"/>
      <c r="O18" s="419"/>
      <c r="P18" s="419"/>
      <c r="Q18" s="419"/>
      <c r="R18" s="419"/>
      <c r="S18" s="419"/>
      <c r="T18" s="419"/>
      <c r="U18" s="419"/>
    </row>
    <row r="19" spans="2:21" x14ac:dyDescent="0.2">
      <c r="B19" s="158">
        <v>60000</v>
      </c>
      <c r="C19" s="159">
        <v>99999999999</v>
      </c>
      <c r="D19" s="160">
        <v>0.02</v>
      </c>
      <c r="E19" s="160">
        <v>0.02</v>
      </c>
      <c r="F19" s="161"/>
      <c r="G19" s="162"/>
      <c r="H19" s="162"/>
      <c r="I19" s="163"/>
      <c r="N19" s="420"/>
      <c r="O19" s="419"/>
      <c r="P19" s="419"/>
      <c r="Q19" s="419"/>
      <c r="R19" s="419"/>
      <c r="S19" s="419"/>
      <c r="T19" s="419"/>
      <c r="U19" s="419"/>
    </row>
    <row r="20" spans="2:21" x14ac:dyDescent="0.2">
      <c r="N20" s="420"/>
      <c r="O20" s="419"/>
      <c r="P20" s="419"/>
      <c r="Q20" s="419"/>
      <c r="R20" s="419"/>
      <c r="S20" s="419"/>
      <c r="T20" s="419"/>
      <c r="U20" s="419"/>
    </row>
    <row r="21" spans="2:21" ht="51" x14ac:dyDescent="0.2">
      <c r="B21" s="492" t="s">
        <v>2018</v>
      </c>
      <c r="C21" s="493"/>
      <c r="D21" s="319" t="s">
        <v>2019</v>
      </c>
      <c r="E21" s="319" t="s">
        <v>2020</v>
      </c>
      <c r="F21" s="320" t="s">
        <v>2115</v>
      </c>
      <c r="G21" s="319" t="s">
        <v>2019</v>
      </c>
      <c r="H21" s="319" t="s">
        <v>2020</v>
      </c>
      <c r="I21" s="321" t="s">
        <v>2021</v>
      </c>
    </row>
    <row r="22" spans="2:21" x14ac:dyDescent="0.2">
      <c r="B22" s="152">
        <v>5000</v>
      </c>
      <c r="C22" s="153">
        <v>5999</v>
      </c>
      <c r="D22" s="154">
        <v>3.9E-2</v>
      </c>
      <c r="E22" s="154">
        <v>3.5999999999999997E-2</v>
      </c>
      <c r="F22" s="349">
        <v>10000</v>
      </c>
      <c r="G22" s="329">
        <v>0.03</v>
      </c>
      <c r="H22" s="329">
        <v>2.7E-2</v>
      </c>
      <c r="I22" s="330">
        <v>0.03</v>
      </c>
      <c r="J22" s="176" t="s">
        <v>2219</v>
      </c>
    </row>
    <row r="23" spans="2:21" x14ac:dyDescent="0.2">
      <c r="B23" s="152">
        <v>6000</v>
      </c>
      <c r="C23" s="153">
        <v>6999</v>
      </c>
      <c r="D23" s="156">
        <v>3.5999999999999997E-2</v>
      </c>
      <c r="E23" s="156">
        <v>3.4000000000000002E-2</v>
      </c>
      <c r="F23" s="157"/>
      <c r="G23" s="98"/>
      <c r="H23" s="98"/>
      <c r="I23" s="125"/>
    </row>
    <row r="24" spans="2:21" x14ac:dyDescent="0.2">
      <c r="B24" s="152">
        <v>7000</v>
      </c>
      <c r="C24" s="153">
        <v>7999</v>
      </c>
      <c r="D24" s="156">
        <v>3.4000000000000002E-2</v>
      </c>
      <c r="E24" s="156">
        <v>3.2000000000000001E-2</v>
      </c>
      <c r="F24" s="157"/>
      <c r="G24" s="98"/>
      <c r="H24" s="98"/>
      <c r="I24" s="125"/>
    </row>
    <row r="25" spans="2:21" x14ac:dyDescent="0.2">
      <c r="B25" s="152">
        <v>8000</v>
      </c>
      <c r="C25" s="153">
        <v>8999</v>
      </c>
      <c r="D25" s="156">
        <v>3.2000000000000001E-2</v>
      </c>
      <c r="E25" s="156">
        <v>3.1E-2</v>
      </c>
      <c r="F25" s="157"/>
      <c r="G25" s="98"/>
      <c r="H25" s="98"/>
      <c r="I25" s="125"/>
    </row>
    <row r="26" spans="2:21" x14ac:dyDescent="0.2">
      <c r="B26" s="152">
        <v>9000</v>
      </c>
      <c r="C26" s="153">
        <v>9999</v>
      </c>
      <c r="D26" s="156">
        <v>3.1E-2</v>
      </c>
      <c r="E26" s="156">
        <v>0.03</v>
      </c>
      <c r="F26" s="157"/>
      <c r="G26" s="98"/>
      <c r="H26" s="98"/>
      <c r="I26" s="125"/>
    </row>
    <row r="27" spans="2:21" x14ac:dyDescent="0.2">
      <c r="B27" s="152">
        <v>10000</v>
      </c>
      <c r="C27" s="153">
        <v>14999</v>
      </c>
      <c r="D27" s="156">
        <v>0.03</v>
      </c>
      <c r="E27" s="156">
        <v>2.7E-2</v>
      </c>
      <c r="F27" s="157"/>
      <c r="G27" s="98"/>
      <c r="H27" s="98"/>
      <c r="I27" s="125"/>
    </row>
    <row r="28" spans="2:21" x14ac:dyDescent="0.2">
      <c r="B28" s="152">
        <v>15000</v>
      </c>
      <c r="C28" s="153">
        <v>19999</v>
      </c>
      <c r="D28" s="156">
        <v>2.7E-2</v>
      </c>
      <c r="E28" s="156">
        <v>2.5000000000000001E-2</v>
      </c>
      <c r="F28" s="157"/>
      <c r="G28" s="98"/>
      <c r="H28" s="98"/>
      <c r="I28" s="125"/>
    </row>
    <row r="29" spans="2:21" x14ac:dyDescent="0.2">
      <c r="B29" s="152">
        <v>20000</v>
      </c>
      <c r="C29" s="153">
        <v>49999</v>
      </c>
      <c r="D29" s="156">
        <v>2.5000000000000001E-2</v>
      </c>
      <c r="E29" s="156">
        <v>2.1999999999999999E-2</v>
      </c>
      <c r="F29" s="157"/>
      <c r="G29" s="98"/>
      <c r="H29" s="98"/>
      <c r="I29" s="125"/>
    </row>
    <row r="30" spans="2:21" x14ac:dyDescent="0.2">
      <c r="B30" s="152">
        <v>50000</v>
      </c>
      <c r="C30" s="153">
        <v>59999</v>
      </c>
      <c r="D30" s="156">
        <v>2.1999999999999999E-2</v>
      </c>
      <c r="E30" s="156">
        <v>0.02</v>
      </c>
      <c r="F30" s="157"/>
      <c r="G30" s="98"/>
      <c r="H30" s="98"/>
      <c r="I30" s="125"/>
    </row>
    <row r="31" spans="2:21" x14ac:dyDescent="0.2">
      <c r="B31" s="158">
        <v>60000</v>
      </c>
      <c r="C31" s="159">
        <v>99999999999</v>
      </c>
      <c r="D31" s="160">
        <v>0.02</v>
      </c>
      <c r="E31" s="160">
        <v>0.02</v>
      </c>
      <c r="F31" s="161"/>
      <c r="G31" s="162"/>
      <c r="H31" s="162"/>
      <c r="I31" s="163"/>
    </row>
    <row r="32" spans="2:21" x14ac:dyDescent="0.2">
      <c r="K32" s="127"/>
    </row>
    <row r="33" spans="2:22" x14ac:dyDescent="0.2">
      <c r="B33" s="164" t="s">
        <v>2141</v>
      </c>
    </row>
    <row r="34" spans="2:22" s="98" customFormat="1" x14ac:dyDescent="0.2">
      <c r="B34" s="165" t="s">
        <v>2</v>
      </c>
      <c r="C34" s="166">
        <v>10200</v>
      </c>
      <c r="D34" s="167"/>
      <c r="E34" s="167"/>
      <c r="F34" s="167"/>
      <c r="G34" s="167"/>
      <c r="H34" s="167"/>
      <c r="I34" s="167"/>
      <c r="J34" s="168"/>
      <c r="K34" s="169"/>
      <c r="N34" s="317"/>
      <c r="T34" s="241"/>
    </row>
    <row r="35" spans="2:22" s="98" customFormat="1" ht="36.75" customHeight="1" x14ac:dyDescent="0.2">
      <c r="B35" s="124"/>
      <c r="C35" s="170" t="s">
        <v>2064</v>
      </c>
      <c r="D35" s="171" t="s">
        <v>2022</v>
      </c>
      <c r="E35" s="170" t="s">
        <v>2104</v>
      </c>
      <c r="F35" s="170" t="s">
        <v>2137</v>
      </c>
      <c r="J35" s="172" t="s">
        <v>2123</v>
      </c>
      <c r="K35" s="311">
        <v>1925.0020292751215</v>
      </c>
      <c r="N35" s="317"/>
      <c r="T35" s="287"/>
    </row>
    <row r="36" spans="2:22" s="98" customFormat="1" ht="15" x14ac:dyDescent="0.35">
      <c r="B36" s="173" t="s">
        <v>2062</v>
      </c>
      <c r="C36" s="174">
        <v>2555.9771999999998</v>
      </c>
      <c r="D36" s="120">
        <v>5121158.29860509</v>
      </c>
      <c r="E36" s="113">
        <v>0.25058599999999998</v>
      </c>
      <c r="F36" s="174">
        <v>502.07434300049903</v>
      </c>
      <c r="J36" s="172" t="s">
        <v>2122</v>
      </c>
      <c r="K36" s="313">
        <v>9500.86</v>
      </c>
      <c r="M36" s="99" t="s">
        <v>2214</v>
      </c>
      <c r="N36" s="317"/>
      <c r="T36" s="287"/>
      <c r="V36" s="239"/>
    </row>
    <row r="37" spans="2:22" s="98" customFormat="1" x14ac:dyDescent="0.2">
      <c r="B37" s="173" t="s">
        <v>2063</v>
      </c>
      <c r="C37" s="174">
        <v>14539.100400000001</v>
      </c>
      <c r="D37" s="120">
        <v>7956873.9800940109</v>
      </c>
      <c r="E37" s="113">
        <v>1.4254020000000001</v>
      </c>
      <c r="F37" s="174">
        <v>780.08568432294226</v>
      </c>
      <c r="J37" s="172" t="s">
        <v>2121</v>
      </c>
      <c r="K37" s="311">
        <v>7575.8579707248791</v>
      </c>
      <c r="L37" s="308"/>
      <c r="N37" s="317"/>
      <c r="T37" s="241"/>
    </row>
    <row r="38" spans="2:22" s="98" customFormat="1" x14ac:dyDescent="0.2">
      <c r="B38" s="173" t="s">
        <v>2060</v>
      </c>
      <c r="C38" s="174">
        <v>11095.310100000001</v>
      </c>
      <c r="D38" s="120">
        <v>6556988.4199071387</v>
      </c>
      <c r="E38" s="113">
        <v>1.0323043478260869</v>
      </c>
      <c r="F38" s="174">
        <v>642.84200195168023</v>
      </c>
      <c r="J38" s="172" t="s">
        <v>2105</v>
      </c>
      <c r="K38" s="314">
        <v>-0.02</v>
      </c>
      <c r="M38" s="98" t="s">
        <v>2223</v>
      </c>
      <c r="N38" s="317"/>
      <c r="O38" s="238"/>
      <c r="T38" s="241"/>
    </row>
    <row r="39" spans="2:22" s="98" customFormat="1" x14ac:dyDescent="0.2">
      <c r="B39" s="173"/>
      <c r="C39" s="174"/>
      <c r="D39" s="120"/>
      <c r="E39" s="120"/>
      <c r="F39" s="174">
        <v>1925.0020292751215</v>
      </c>
      <c r="J39" s="172" t="s">
        <v>2124</v>
      </c>
      <c r="K39" s="311">
        <v>9349.3428405855029</v>
      </c>
      <c r="L39" s="308"/>
      <c r="M39" s="308"/>
      <c r="N39" s="317"/>
      <c r="O39" s="308"/>
      <c r="T39" s="287"/>
    </row>
    <row r="40" spans="2:22" s="98" customFormat="1" x14ac:dyDescent="0.2">
      <c r="B40" s="173"/>
      <c r="C40" s="174"/>
      <c r="D40" s="120"/>
      <c r="E40" s="113"/>
      <c r="F40" s="174"/>
      <c r="J40" s="172" t="s">
        <v>2023</v>
      </c>
      <c r="K40" s="310">
        <v>1.5947730985878872E-2</v>
      </c>
      <c r="L40" s="309"/>
      <c r="M40" s="98" t="s">
        <v>2208</v>
      </c>
      <c r="N40" s="317"/>
      <c r="T40" s="241"/>
    </row>
    <row r="41" spans="2:22" s="98" customFormat="1" x14ac:dyDescent="0.2">
      <c r="B41" s="173"/>
      <c r="C41" s="174"/>
      <c r="D41" s="120"/>
      <c r="E41" s="113"/>
      <c r="F41" s="174"/>
      <c r="J41" s="172" t="s">
        <v>2126</v>
      </c>
      <c r="K41" s="355">
        <v>0</v>
      </c>
      <c r="L41" s="309"/>
      <c r="N41" s="317"/>
      <c r="T41" s="241"/>
    </row>
    <row r="42" spans="2:22" s="98" customFormat="1" x14ac:dyDescent="0.2">
      <c r="B42" s="173"/>
      <c r="C42" s="174"/>
      <c r="D42" s="120"/>
      <c r="E42" s="113"/>
      <c r="F42" s="174"/>
      <c r="J42" s="172" t="s">
        <v>2125</v>
      </c>
      <c r="K42" s="355">
        <v>0</v>
      </c>
      <c r="L42" s="309"/>
      <c r="N42" s="317"/>
      <c r="T42" s="241"/>
    </row>
    <row r="43" spans="2:22" s="98" customFormat="1" x14ac:dyDescent="0.2">
      <c r="B43" s="173"/>
      <c r="C43" s="174"/>
      <c r="D43" s="120"/>
      <c r="E43" s="113"/>
      <c r="F43" s="174"/>
      <c r="J43" s="172" t="s">
        <v>2111</v>
      </c>
      <c r="K43" s="356">
        <v>1</v>
      </c>
      <c r="L43" s="309"/>
      <c r="M43" s="98" t="s">
        <v>2217</v>
      </c>
      <c r="N43" s="317"/>
      <c r="T43" s="241"/>
    </row>
    <row r="44" spans="2:22" s="98" customFormat="1" x14ac:dyDescent="0.2">
      <c r="B44" s="173"/>
      <c r="C44" s="174"/>
      <c r="D44" s="120"/>
      <c r="E44" s="113"/>
      <c r="F44" s="174"/>
      <c r="J44" s="172" t="s">
        <v>2127</v>
      </c>
      <c r="K44" s="359">
        <v>0</v>
      </c>
      <c r="L44" s="309"/>
      <c r="N44" s="317"/>
      <c r="T44" s="241"/>
    </row>
    <row r="45" spans="2:22" s="98" customFormat="1" x14ac:dyDescent="0.2">
      <c r="B45" s="173"/>
      <c r="C45" s="174"/>
      <c r="D45" s="120"/>
      <c r="E45" s="113"/>
      <c r="F45" s="174"/>
      <c r="J45" s="172" t="s">
        <v>2114</v>
      </c>
      <c r="K45" s="356">
        <v>0.3</v>
      </c>
      <c r="L45" s="309"/>
      <c r="M45" s="98" t="s">
        <v>2195</v>
      </c>
      <c r="N45" s="317"/>
      <c r="T45" s="241"/>
    </row>
    <row r="46" spans="2:22" s="98" customFormat="1" x14ac:dyDescent="0.2">
      <c r="B46" s="173"/>
      <c r="C46" s="174"/>
      <c r="D46" s="120"/>
      <c r="E46" s="113"/>
      <c r="F46" s="174"/>
      <c r="J46" s="172" t="s">
        <v>2136</v>
      </c>
      <c r="K46" s="311">
        <v>0</v>
      </c>
      <c r="L46" s="309"/>
      <c r="N46" s="317"/>
      <c r="T46" s="241"/>
    </row>
    <row r="47" spans="2:22" s="98" customFormat="1" x14ac:dyDescent="0.2">
      <c r="B47" s="289"/>
      <c r="C47" s="240"/>
      <c r="D47" s="290"/>
      <c r="E47" s="291"/>
      <c r="F47" s="240"/>
      <c r="G47" s="162"/>
      <c r="H47" s="162"/>
      <c r="I47" s="162"/>
      <c r="J47" s="292" t="s">
        <v>2112</v>
      </c>
      <c r="K47" s="357">
        <v>0</v>
      </c>
      <c r="L47" s="309"/>
      <c r="N47" s="317"/>
      <c r="T47" s="241"/>
    </row>
    <row r="48" spans="2:22" s="98" customFormat="1" x14ac:dyDescent="0.2">
      <c r="B48" s="172"/>
      <c r="C48" s="174"/>
      <c r="D48" s="120"/>
      <c r="E48" s="113"/>
      <c r="F48" s="174"/>
      <c r="N48" s="317"/>
      <c r="T48" s="293"/>
    </row>
    <row r="49" spans="2:20" s="98" customFormat="1" x14ac:dyDescent="0.2">
      <c r="B49" s="164" t="s">
        <v>5</v>
      </c>
      <c r="C49" s="99"/>
      <c r="D49" s="99"/>
      <c r="E49" s="99"/>
      <c r="F49" s="99"/>
      <c r="G49" s="99"/>
      <c r="H49" s="99"/>
      <c r="I49" s="99"/>
      <c r="J49" s="99"/>
      <c r="K49" s="99"/>
      <c r="N49" s="317"/>
      <c r="T49" s="241"/>
    </row>
    <row r="50" spans="2:20" s="98" customFormat="1" x14ac:dyDescent="0.2">
      <c r="B50" s="165" t="s">
        <v>2</v>
      </c>
      <c r="C50" s="166">
        <v>10506</v>
      </c>
      <c r="D50" s="167"/>
      <c r="E50" s="167"/>
      <c r="F50" s="167"/>
      <c r="G50" s="167"/>
      <c r="H50" s="167"/>
      <c r="I50" s="167"/>
      <c r="J50" s="168"/>
      <c r="K50" s="169"/>
      <c r="N50" s="317"/>
      <c r="T50" s="288"/>
    </row>
    <row r="51" spans="2:20" s="98" customFormat="1" ht="36.75" customHeight="1" x14ac:dyDescent="0.2">
      <c r="B51" s="124"/>
      <c r="C51" s="170" t="s">
        <v>2064</v>
      </c>
      <c r="D51" s="171" t="s">
        <v>2022</v>
      </c>
      <c r="E51" s="170" t="s">
        <v>2104</v>
      </c>
      <c r="F51" s="170" t="s">
        <v>2137</v>
      </c>
      <c r="J51" s="172" t="s">
        <v>2123</v>
      </c>
      <c r="K51" s="311">
        <v>1521.5060055375689</v>
      </c>
      <c r="N51" s="317"/>
      <c r="T51" s="241"/>
    </row>
    <row r="52" spans="2:20" s="98" customFormat="1" ht="15" x14ac:dyDescent="0.35">
      <c r="B52" s="173" t="s">
        <v>2062</v>
      </c>
      <c r="C52" s="174">
        <v>2580.0033856799996</v>
      </c>
      <c r="D52" s="120">
        <v>5018735.1326329885</v>
      </c>
      <c r="E52" s="113">
        <v>0.24557427999999998</v>
      </c>
      <c r="F52" s="174">
        <v>477.70180207814474</v>
      </c>
      <c r="J52" s="172" t="s">
        <v>2122</v>
      </c>
      <c r="K52" s="312">
        <v>9500.86</v>
      </c>
      <c r="M52" s="308"/>
      <c r="N52" s="317"/>
      <c r="T52" s="241"/>
    </row>
    <row r="53" spans="2:20" s="98" customFormat="1" x14ac:dyDescent="0.2">
      <c r="B53" s="173" t="s">
        <v>2063</v>
      </c>
      <c r="C53" s="174">
        <v>14900.39704494</v>
      </c>
      <c r="D53" s="120">
        <v>7917089.6101935413</v>
      </c>
      <c r="E53" s="113">
        <v>1.41827499</v>
      </c>
      <c r="F53" s="174">
        <v>753.57791835080343</v>
      </c>
      <c r="J53" s="172" t="s">
        <v>2121</v>
      </c>
      <c r="K53" s="311">
        <v>7827.8368350479341</v>
      </c>
      <c r="N53" s="317"/>
      <c r="T53" s="241"/>
    </row>
    <row r="54" spans="2:20" s="98" customFormat="1" x14ac:dyDescent="0.2">
      <c r="B54" s="173" t="s">
        <v>2060</v>
      </c>
      <c r="C54" s="174">
        <v>11599.591944045</v>
      </c>
      <c r="D54" s="120">
        <v>3049117.3513511675</v>
      </c>
      <c r="E54" s="113">
        <v>1.1040921324999999</v>
      </c>
      <c r="F54" s="174">
        <v>290.22628510862057</v>
      </c>
      <c r="J54" s="172" t="s">
        <v>2105</v>
      </c>
      <c r="K54" s="348">
        <v>-0.02</v>
      </c>
      <c r="M54" s="98" t="s">
        <v>2209</v>
      </c>
      <c r="N54" s="317"/>
      <c r="T54" s="241"/>
    </row>
    <row r="55" spans="2:20" s="98" customFormat="1" x14ac:dyDescent="0.2">
      <c r="B55" s="173"/>
      <c r="C55" s="174"/>
      <c r="D55" s="120"/>
      <c r="E55" s="113"/>
      <c r="F55" s="174">
        <v>1521.5060055375689</v>
      </c>
      <c r="J55" s="172" t="s">
        <v>2124</v>
      </c>
      <c r="K55" s="311">
        <v>9192.786103884544</v>
      </c>
      <c r="N55" s="317"/>
      <c r="T55" s="287"/>
    </row>
    <row r="56" spans="2:20" s="98" customFormat="1" x14ac:dyDescent="0.2">
      <c r="B56" s="173"/>
      <c r="C56" s="174"/>
      <c r="D56" s="120"/>
      <c r="E56" s="113"/>
      <c r="F56" s="174"/>
      <c r="J56" s="172" t="s">
        <v>2023</v>
      </c>
      <c r="K56" s="310">
        <v>3.2425895773167568E-2</v>
      </c>
      <c r="M56" s="98" t="s">
        <v>2196</v>
      </c>
      <c r="N56" s="317"/>
      <c r="T56" s="287"/>
    </row>
    <row r="57" spans="2:20" s="98" customFormat="1" x14ac:dyDescent="0.2">
      <c r="B57" s="173"/>
      <c r="C57" s="174"/>
      <c r="D57" s="120"/>
      <c r="E57" s="113"/>
      <c r="F57" s="174"/>
      <c r="J57" s="172" t="s">
        <v>2126</v>
      </c>
      <c r="K57" s="355">
        <v>3080738.9611545661</v>
      </c>
      <c r="M57" s="98" t="s">
        <v>2197</v>
      </c>
      <c r="N57" s="317"/>
      <c r="T57" s="287"/>
    </row>
    <row r="58" spans="2:20" s="98" customFormat="1" x14ac:dyDescent="0.2">
      <c r="B58" s="173"/>
      <c r="C58" s="174"/>
      <c r="D58" s="120"/>
      <c r="E58" s="113"/>
      <c r="F58" s="174"/>
      <c r="J58" s="172" t="s">
        <v>2125</v>
      </c>
      <c r="K58" s="355">
        <v>1540369.4805772831</v>
      </c>
      <c r="M58" s="98" t="s">
        <v>2199</v>
      </c>
      <c r="N58" s="317"/>
      <c r="T58" s="287"/>
    </row>
    <row r="59" spans="2:20" s="98" customFormat="1" x14ac:dyDescent="0.2">
      <c r="B59" s="173"/>
      <c r="C59" s="174"/>
      <c r="D59" s="120"/>
      <c r="E59" s="113"/>
      <c r="F59" s="174"/>
      <c r="J59" s="172" t="s">
        <v>2111</v>
      </c>
      <c r="K59" s="356">
        <v>0.91</v>
      </c>
      <c r="M59" s="98" t="s">
        <v>2207</v>
      </c>
      <c r="N59" s="317"/>
      <c r="T59" s="287"/>
    </row>
    <row r="60" spans="2:20" s="98" customFormat="1" x14ac:dyDescent="0.2">
      <c r="B60" s="173"/>
      <c r="C60" s="174"/>
      <c r="D60" s="120"/>
      <c r="E60" s="113"/>
      <c r="F60" s="174"/>
      <c r="J60" s="172" t="s">
        <v>2127</v>
      </c>
      <c r="K60" s="359">
        <v>1232295.5844618266</v>
      </c>
      <c r="M60" s="98" t="s">
        <v>2198</v>
      </c>
      <c r="N60" s="317"/>
      <c r="T60" s="287"/>
    </row>
    <row r="61" spans="2:20" s="98" customFormat="1" x14ac:dyDescent="0.2">
      <c r="B61" s="173"/>
      <c r="C61" s="174"/>
      <c r="D61" s="120"/>
      <c r="E61" s="113"/>
      <c r="F61" s="174"/>
      <c r="J61" s="172" t="s">
        <v>2114</v>
      </c>
      <c r="K61" s="360">
        <v>0.3</v>
      </c>
      <c r="M61" s="98" t="s">
        <v>2209</v>
      </c>
      <c r="N61" s="317"/>
      <c r="T61" s="287"/>
    </row>
    <row r="62" spans="2:20" s="98" customFormat="1" x14ac:dyDescent="0.2">
      <c r="B62" s="173"/>
      <c r="C62" s="174"/>
      <c r="D62" s="120"/>
      <c r="E62" s="113"/>
      <c r="J62" s="172" t="s">
        <v>2136</v>
      </c>
      <c r="K62" s="311">
        <v>862606.90912327857</v>
      </c>
      <c r="M62" s="98" t="s">
        <v>2200</v>
      </c>
      <c r="N62" s="317"/>
      <c r="T62" s="241"/>
    </row>
    <row r="63" spans="2:20" s="98" customFormat="1" x14ac:dyDescent="0.2">
      <c r="B63" s="361"/>
      <c r="C63" s="162"/>
      <c r="D63" s="162"/>
      <c r="E63" s="162"/>
      <c r="F63" s="162"/>
      <c r="G63" s="162"/>
      <c r="H63" s="162"/>
      <c r="I63" s="162"/>
      <c r="J63" s="292" t="s">
        <v>2112</v>
      </c>
      <c r="K63" s="357">
        <v>431303.45456163929</v>
      </c>
      <c r="M63" s="98" t="s">
        <v>2201</v>
      </c>
      <c r="N63" s="317"/>
      <c r="T63" s="241"/>
    </row>
    <row r="64" spans="2:20" s="98" customFormat="1" x14ac:dyDescent="0.2">
      <c r="B64" s="241"/>
      <c r="J64" s="172"/>
      <c r="N64" s="317"/>
      <c r="T64" s="241"/>
    </row>
    <row r="65" spans="2:20" s="98" customFormat="1" x14ac:dyDescent="0.2">
      <c r="B65" s="164" t="s">
        <v>6</v>
      </c>
      <c r="J65" s="172"/>
      <c r="N65" s="317"/>
      <c r="T65" s="241"/>
    </row>
    <row r="66" spans="2:20" s="98" customFormat="1" x14ac:dyDescent="0.2">
      <c r="B66" s="165" t="s">
        <v>2</v>
      </c>
      <c r="C66" s="166">
        <v>10716.12</v>
      </c>
      <c r="D66" s="167"/>
      <c r="E66" s="167"/>
      <c r="F66" s="167"/>
      <c r="G66" s="167"/>
      <c r="H66" s="167"/>
      <c r="I66" s="167"/>
      <c r="J66" s="168"/>
      <c r="K66" s="169"/>
      <c r="N66" s="317"/>
      <c r="T66" s="288"/>
    </row>
    <row r="67" spans="2:20" s="98" customFormat="1" ht="35.25" customHeight="1" x14ac:dyDescent="0.2">
      <c r="B67" s="124"/>
      <c r="C67" s="170" t="s">
        <v>2064</v>
      </c>
      <c r="D67" s="171" t="s">
        <v>2022</v>
      </c>
      <c r="E67" s="170" t="s">
        <v>2104</v>
      </c>
      <c r="F67" s="170" t="s">
        <v>2137</v>
      </c>
      <c r="J67" s="172" t="s">
        <v>2123</v>
      </c>
      <c r="K67" s="311">
        <v>1497.7262582275264</v>
      </c>
      <c r="N67" s="317"/>
      <c r="T67" s="241"/>
    </row>
    <row r="68" spans="2:20" s="98" customFormat="1" ht="15" x14ac:dyDescent="0.35">
      <c r="B68" s="173" t="s">
        <v>2062</v>
      </c>
      <c r="C68" s="174">
        <v>2592.129401592696</v>
      </c>
      <c r="D68" s="120">
        <v>4943454.1056434941</v>
      </c>
      <c r="E68" s="113">
        <v>0.24189066579999999</v>
      </c>
      <c r="F68" s="174">
        <v>461.31007357546326</v>
      </c>
      <c r="J68" s="172" t="s">
        <v>2122</v>
      </c>
      <c r="K68" s="312">
        <v>9500.86</v>
      </c>
      <c r="M68" s="308"/>
      <c r="N68" s="317"/>
      <c r="T68" s="241"/>
    </row>
    <row r="69" spans="2:20" s="98" customFormat="1" x14ac:dyDescent="0.2">
      <c r="B69" s="173" t="s">
        <v>2063</v>
      </c>
      <c r="C69" s="174">
        <v>15350.38903569719</v>
      </c>
      <c r="D69" s="120">
        <v>7996260.506295477</v>
      </c>
      <c r="E69" s="113">
        <v>1.4324577399</v>
      </c>
      <c r="F69" s="174">
        <v>746.18989954344261</v>
      </c>
      <c r="J69" s="172" t="s">
        <v>2121</v>
      </c>
      <c r="K69" s="311">
        <v>7695.0598456570178</v>
      </c>
      <c r="N69" s="317"/>
      <c r="T69" s="241"/>
    </row>
    <row r="70" spans="2:20" s="98" customFormat="1" x14ac:dyDescent="0.2">
      <c r="B70" s="173" t="s">
        <v>2060</v>
      </c>
      <c r="C70" s="174">
        <v>12068.215458584418</v>
      </c>
      <c r="D70" s="120">
        <v>3110099.6983781909</v>
      </c>
      <c r="E70" s="113">
        <v>1.12617397515</v>
      </c>
      <c r="F70" s="174">
        <v>290.22628510862052</v>
      </c>
      <c r="J70" s="172" t="s">
        <v>2105</v>
      </c>
      <c r="K70" s="348">
        <v>-0.02</v>
      </c>
      <c r="N70" s="317"/>
      <c r="T70" s="241"/>
    </row>
    <row r="71" spans="2:20" s="98" customFormat="1" x14ac:dyDescent="0.2">
      <c r="B71" s="173"/>
      <c r="C71" s="174"/>
      <c r="D71" s="120"/>
      <c r="E71" s="113"/>
      <c r="F71" s="174">
        <v>1497.7262582275264</v>
      </c>
      <c r="J71" s="172" t="s">
        <v>2124</v>
      </c>
      <c r="K71" s="311">
        <v>9038.8849069714033</v>
      </c>
      <c r="N71" s="317"/>
      <c r="T71" s="241"/>
    </row>
    <row r="72" spans="2:20" s="98" customFormat="1" x14ac:dyDescent="0.2">
      <c r="B72" s="173"/>
      <c r="C72" s="174"/>
      <c r="D72" s="120"/>
      <c r="E72" s="113"/>
      <c r="F72" s="174"/>
      <c r="J72" s="172" t="s">
        <v>2023</v>
      </c>
      <c r="K72" s="310">
        <v>4.8624555359051413E-2</v>
      </c>
      <c r="N72" s="317"/>
      <c r="T72" s="241"/>
    </row>
    <row r="73" spans="2:20" s="98" customFormat="1" x14ac:dyDescent="0.2">
      <c r="B73" s="173"/>
      <c r="C73" s="174"/>
      <c r="D73" s="120"/>
      <c r="E73" s="113"/>
      <c r="F73" s="174"/>
      <c r="J73" s="172" t="s">
        <v>2126</v>
      </c>
      <c r="K73" s="355">
        <v>4619750.9302859725</v>
      </c>
      <c r="N73" s="317"/>
      <c r="T73" s="241"/>
    </row>
    <row r="74" spans="2:20" s="98" customFormat="1" x14ac:dyDescent="0.2">
      <c r="B74" s="173"/>
      <c r="C74" s="174"/>
      <c r="D74" s="120"/>
      <c r="E74" s="113"/>
      <c r="F74" s="174"/>
      <c r="J74" s="172" t="s">
        <v>2125</v>
      </c>
      <c r="K74" s="355">
        <v>2309875.4651429863</v>
      </c>
      <c r="N74" s="317"/>
      <c r="T74" s="241"/>
    </row>
    <row r="75" spans="2:20" s="98" customFormat="1" x14ac:dyDescent="0.2">
      <c r="B75" s="173"/>
      <c r="C75" s="174"/>
      <c r="D75" s="120"/>
      <c r="E75" s="113"/>
      <c r="F75" s="174"/>
      <c r="J75" s="172" t="s">
        <v>2111</v>
      </c>
      <c r="K75" s="356">
        <v>0.8</v>
      </c>
      <c r="N75" s="317"/>
      <c r="T75" s="241"/>
    </row>
    <row r="76" spans="2:20" s="98" customFormat="1" x14ac:dyDescent="0.2">
      <c r="B76" s="173"/>
      <c r="C76" s="174"/>
      <c r="D76" s="120"/>
      <c r="E76" s="113"/>
      <c r="F76" s="174"/>
      <c r="J76" s="172" t="s">
        <v>2127</v>
      </c>
      <c r="K76" s="359">
        <v>1847900.3721143892</v>
      </c>
      <c r="N76" s="317"/>
      <c r="T76" s="241"/>
    </row>
    <row r="77" spans="2:20" s="98" customFormat="1" x14ac:dyDescent="0.2">
      <c r="B77" s="173"/>
      <c r="C77" s="174"/>
      <c r="D77" s="120"/>
      <c r="E77" s="113"/>
      <c r="F77" s="174"/>
      <c r="J77" s="172" t="s">
        <v>2114</v>
      </c>
      <c r="K77" s="360">
        <v>0.3</v>
      </c>
      <c r="N77" s="317"/>
      <c r="T77" s="241"/>
    </row>
    <row r="78" spans="2:20" s="98" customFormat="1" x14ac:dyDescent="0.2">
      <c r="B78" s="173"/>
      <c r="C78" s="174"/>
      <c r="D78" s="120"/>
      <c r="E78" s="113"/>
      <c r="F78" s="174"/>
      <c r="J78" s="172" t="s">
        <v>2136</v>
      </c>
      <c r="K78" s="311">
        <v>1293530.2604800723</v>
      </c>
      <c r="N78" s="317"/>
      <c r="T78" s="241"/>
    </row>
    <row r="79" spans="2:20" s="98" customFormat="1" x14ac:dyDescent="0.2">
      <c r="B79" s="289"/>
      <c r="C79" s="240"/>
      <c r="D79" s="290"/>
      <c r="E79" s="291"/>
      <c r="F79" s="240"/>
      <c r="G79" s="162"/>
      <c r="H79" s="162"/>
      <c r="I79" s="162"/>
      <c r="J79" s="292" t="s">
        <v>2112</v>
      </c>
      <c r="K79" s="357">
        <v>646765.13024003617</v>
      </c>
      <c r="N79" s="317"/>
      <c r="T79" s="241"/>
    </row>
    <row r="80" spans="2:20" s="98" customFormat="1" x14ac:dyDescent="0.2">
      <c r="N80" s="317"/>
      <c r="T80" s="241"/>
    </row>
    <row r="81" spans="2:20" s="98" customFormat="1" x14ac:dyDescent="0.2">
      <c r="B81" s="164" t="s">
        <v>7</v>
      </c>
      <c r="N81" s="317"/>
      <c r="T81" s="241"/>
    </row>
    <row r="82" spans="2:20" s="98" customFormat="1" x14ac:dyDescent="0.2">
      <c r="B82" s="165" t="s">
        <v>2</v>
      </c>
      <c r="C82" s="166">
        <v>10930.442400000002</v>
      </c>
      <c r="D82" s="167"/>
      <c r="E82" s="167"/>
      <c r="F82" s="167"/>
      <c r="G82" s="167"/>
      <c r="H82" s="167"/>
      <c r="I82" s="167"/>
      <c r="J82" s="168"/>
      <c r="K82" s="169"/>
      <c r="N82" s="317"/>
      <c r="T82" s="241"/>
    </row>
    <row r="83" spans="2:20" s="98" customFormat="1" ht="36" customHeight="1" x14ac:dyDescent="0.2">
      <c r="B83" s="124"/>
      <c r="C83" s="170" t="s">
        <v>2064</v>
      </c>
      <c r="D83" s="171" t="s">
        <v>2022</v>
      </c>
      <c r="E83" s="170" t="s">
        <v>2104</v>
      </c>
      <c r="F83" s="170" t="s">
        <v>2137</v>
      </c>
      <c r="J83" s="172" t="s">
        <v>2123</v>
      </c>
      <c r="K83" s="311">
        <v>1472.320079856494</v>
      </c>
      <c r="N83" s="317"/>
      <c r="T83" s="241"/>
    </row>
    <row r="84" spans="2:20" s="98" customFormat="1" ht="15" x14ac:dyDescent="0.35">
      <c r="B84" s="173" t="s">
        <v>2062</v>
      </c>
      <c r="C84" s="174">
        <v>2591.0925498320594</v>
      </c>
      <c r="D84" s="120">
        <v>4844585.0235306239</v>
      </c>
      <c r="E84" s="113">
        <v>0.23705285248399999</v>
      </c>
      <c r="F84" s="174">
        <v>443.2194824548568</v>
      </c>
      <c r="J84" s="172" t="s">
        <v>2122</v>
      </c>
      <c r="K84" s="312">
        <v>9193.6712838138155</v>
      </c>
      <c r="M84" s="308"/>
      <c r="N84" s="317"/>
      <c r="T84" s="241"/>
    </row>
    <row r="85" spans="2:20" s="98" customFormat="1" x14ac:dyDescent="0.2">
      <c r="B85" s="173" t="s">
        <v>2063</v>
      </c>
      <c r="C85" s="174">
        <v>15813.970784575245</v>
      </c>
      <c r="D85" s="120">
        <v>8076223.1113584321</v>
      </c>
      <c r="E85" s="113">
        <v>1.446782317299</v>
      </c>
      <c r="F85" s="174">
        <v>738.87431229301671</v>
      </c>
      <c r="J85" s="172" t="s">
        <v>2121</v>
      </c>
      <c r="K85" s="311">
        <v>7566.5648271149093</v>
      </c>
      <c r="N85" s="317"/>
      <c r="T85" s="241"/>
    </row>
    <row r="86" spans="2:20" s="98" customFormat="1" x14ac:dyDescent="0.2">
      <c r="B86" s="173" t="s">
        <v>2060</v>
      </c>
      <c r="C86" s="174">
        <v>12555.771363111231</v>
      </c>
      <c r="D86" s="120">
        <v>3172301.6923457547</v>
      </c>
      <c r="E86" s="113">
        <v>1.148697454653</v>
      </c>
      <c r="F86" s="174">
        <v>290.22628510862052</v>
      </c>
      <c r="J86" s="172" t="s">
        <v>2105</v>
      </c>
      <c r="K86" s="348">
        <v>-0.02</v>
      </c>
      <c r="N86" s="317"/>
      <c r="T86" s="241"/>
    </row>
    <row r="87" spans="2:20" s="98" customFormat="1" x14ac:dyDescent="0.2">
      <c r="B87" s="173"/>
      <c r="C87" s="174"/>
      <c r="D87" s="120"/>
      <c r="E87" s="113"/>
      <c r="F87" s="174">
        <v>1472.320079856494</v>
      </c>
      <c r="J87" s="172" t="s">
        <v>2124</v>
      </c>
      <c r="K87" s="311">
        <v>8887.5536104291059</v>
      </c>
      <c r="N87" s="317"/>
      <c r="T87" s="241"/>
    </row>
    <row r="88" spans="2:20" s="98" customFormat="1" x14ac:dyDescent="0.2">
      <c r="B88" s="173"/>
      <c r="C88" s="174"/>
      <c r="D88" s="120"/>
      <c r="E88" s="113"/>
      <c r="F88" s="174"/>
      <c r="J88" s="172" t="s">
        <v>2023</v>
      </c>
      <c r="K88" s="310">
        <v>3.3296564988532285E-2</v>
      </c>
      <c r="N88" s="317"/>
      <c r="T88" s="241"/>
    </row>
    <row r="89" spans="2:20" s="98" customFormat="1" x14ac:dyDescent="0.2">
      <c r="B89" s="124"/>
      <c r="J89" s="172" t="s">
        <v>2126</v>
      </c>
      <c r="K89" s="355">
        <v>3061176.7338470966</v>
      </c>
      <c r="N89" s="317"/>
      <c r="T89" s="241"/>
    </row>
    <row r="90" spans="2:20" s="98" customFormat="1" x14ac:dyDescent="0.2">
      <c r="B90" s="124"/>
      <c r="J90" s="172" t="s">
        <v>2125</v>
      </c>
      <c r="K90" s="355">
        <v>1530588.3669235483</v>
      </c>
      <c r="N90" s="317"/>
      <c r="T90" s="241"/>
    </row>
    <row r="91" spans="2:20" s="98" customFormat="1" x14ac:dyDescent="0.2">
      <c r="B91" s="124"/>
      <c r="J91" s="172" t="s">
        <v>2111</v>
      </c>
      <c r="K91" s="356">
        <v>0.8</v>
      </c>
      <c r="N91" s="317"/>
      <c r="T91" s="241"/>
    </row>
    <row r="92" spans="2:20" s="98" customFormat="1" x14ac:dyDescent="0.2">
      <c r="B92" s="124"/>
      <c r="J92" s="172" t="s">
        <v>2127</v>
      </c>
      <c r="K92" s="359">
        <v>1224470.6935388388</v>
      </c>
      <c r="N92" s="317"/>
      <c r="T92" s="241"/>
    </row>
    <row r="93" spans="2:20" s="98" customFormat="1" x14ac:dyDescent="0.2">
      <c r="B93" s="124"/>
      <c r="J93" s="172" t="s">
        <v>2114</v>
      </c>
      <c r="K93" s="360">
        <v>0.3</v>
      </c>
      <c r="N93" s="317"/>
      <c r="T93" s="241"/>
    </row>
    <row r="94" spans="2:20" s="98" customFormat="1" x14ac:dyDescent="0.2">
      <c r="B94" s="124"/>
      <c r="J94" s="172" t="s">
        <v>2136</v>
      </c>
      <c r="K94" s="311">
        <v>857129.48547718709</v>
      </c>
      <c r="N94" s="317"/>
      <c r="T94" s="241"/>
    </row>
    <row r="95" spans="2:20" s="98" customFormat="1" x14ac:dyDescent="0.2">
      <c r="B95" s="361"/>
      <c r="C95" s="162"/>
      <c r="D95" s="162"/>
      <c r="E95" s="162"/>
      <c r="F95" s="162"/>
      <c r="G95" s="162"/>
      <c r="H95" s="162"/>
      <c r="I95" s="162"/>
      <c r="J95" s="292" t="s">
        <v>2112</v>
      </c>
      <c r="K95" s="357">
        <v>428564.74273859354</v>
      </c>
      <c r="N95" s="317"/>
      <c r="T95" s="241"/>
    </row>
    <row r="96" spans="2:20" s="98" customFormat="1" x14ac:dyDescent="0.2">
      <c r="J96" s="172"/>
      <c r="K96" s="120"/>
      <c r="N96" s="317"/>
      <c r="T96" s="241"/>
    </row>
    <row r="97" spans="2:20" s="98" customFormat="1" x14ac:dyDescent="0.2">
      <c r="B97" s="164" t="s">
        <v>8</v>
      </c>
      <c r="N97" s="317"/>
      <c r="T97" s="241"/>
    </row>
    <row r="98" spans="2:20" s="98" customFormat="1" x14ac:dyDescent="0.2">
      <c r="B98" s="165" t="s">
        <v>2</v>
      </c>
      <c r="C98" s="166">
        <v>11149.051248000002</v>
      </c>
      <c r="D98" s="167"/>
      <c r="E98" s="167"/>
      <c r="F98" s="167"/>
      <c r="G98" s="167"/>
      <c r="H98" s="167"/>
      <c r="I98" s="167"/>
      <c r="J98" s="168"/>
      <c r="K98" s="169"/>
      <c r="N98" s="317"/>
      <c r="T98" s="241"/>
    </row>
    <row r="99" spans="2:20" s="98" customFormat="1" ht="38.25" customHeight="1" x14ac:dyDescent="0.2">
      <c r="B99" s="124"/>
      <c r="C99" s="170" t="s">
        <v>2064</v>
      </c>
      <c r="D99" s="171" t="s">
        <v>2022</v>
      </c>
      <c r="E99" s="170" t="s">
        <v>2104</v>
      </c>
      <c r="F99" s="170" t="s">
        <v>2137</v>
      </c>
      <c r="J99" s="172" t="s">
        <v>2123</v>
      </c>
      <c r="K99" s="311">
        <v>1447.6950578749995</v>
      </c>
      <c r="N99" s="317"/>
      <c r="T99" s="241"/>
    </row>
    <row r="100" spans="2:20" s="98" customFormat="1" ht="15" x14ac:dyDescent="0.35">
      <c r="B100" s="173" t="s">
        <v>2062</v>
      </c>
      <c r="C100" s="174">
        <v>2590.0561128121262</v>
      </c>
      <c r="D100" s="120">
        <v>4747693.3230600115</v>
      </c>
      <c r="E100" s="113">
        <v>0.23231179543431998</v>
      </c>
      <c r="F100" s="174">
        <v>425.83832628015659</v>
      </c>
      <c r="J100" s="172" t="s">
        <v>2122</v>
      </c>
      <c r="K100" s="312">
        <v>9193.6712838138155</v>
      </c>
      <c r="M100" s="308"/>
      <c r="N100" s="317"/>
      <c r="T100" s="241"/>
    </row>
    <row r="101" spans="2:20" s="98" customFormat="1" x14ac:dyDescent="0.2">
      <c r="B101" s="173" t="s">
        <v>2063</v>
      </c>
      <c r="C101" s="174">
        <v>16291.552702269417</v>
      </c>
      <c r="D101" s="120">
        <v>8156985.3424720168</v>
      </c>
      <c r="E101" s="113">
        <v>1.46125014047199</v>
      </c>
      <c r="F101" s="174">
        <v>731.63044648622247</v>
      </c>
      <c r="J101" s="172" t="s">
        <v>2121</v>
      </c>
      <c r="K101" s="311">
        <v>7439.8585525541066</v>
      </c>
      <c r="N101" s="317"/>
      <c r="T101" s="241"/>
    </row>
    <row r="102" spans="2:20" s="98" customFormat="1" x14ac:dyDescent="0.2">
      <c r="B102" s="173" t="s">
        <v>2060</v>
      </c>
      <c r="C102" s="174">
        <v>13063.024526180925</v>
      </c>
      <c r="D102" s="120">
        <v>3235747.7261926699</v>
      </c>
      <c r="E102" s="113">
        <v>1.17167140374606</v>
      </c>
      <c r="F102" s="174">
        <v>290.22628510862052</v>
      </c>
      <c r="J102" s="172" t="s">
        <v>2105</v>
      </c>
      <c r="K102" s="348">
        <v>-0.02</v>
      </c>
      <c r="N102" s="317"/>
      <c r="T102" s="241"/>
    </row>
    <row r="103" spans="2:20" s="98" customFormat="1" x14ac:dyDescent="0.2">
      <c r="B103" s="173"/>
      <c r="C103" s="174"/>
      <c r="D103" s="120"/>
      <c r="E103" s="113"/>
      <c r="F103" s="174">
        <v>1447.6950578749995</v>
      </c>
      <c r="J103" s="172" t="s">
        <v>2124</v>
      </c>
      <c r="K103" s="383">
        <v>8738.7564393780249</v>
      </c>
      <c r="N103" s="317"/>
      <c r="T103" s="241"/>
    </row>
    <row r="104" spans="2:20" s="98" customFormat="1" x14ac:dyDescent="0.2">
      <c r="B104" s="173"/>
      <c r="C104" s="174"/>
      <c r="D104" s="120"/>
      <c r="E104" s="113"/>
      <c r="F104" s="174"/>
      <c r="J104" s="172" t="s">
        <v>2023</v>
      </c>
      <c r="K104" s="310">
        <v>4.9481304083245248E-2</v>
      </c>
      <c r="N104" s="317"/>
      <c r="T104" s="241"/>
    </row>
    <row r="105" spans="2:20" s="98" customFormat="1" x14ac:dyDescent="0.2">
      <c r="B105" s="124"/>
      <c r="J105" s="172" t="s">
        <v>2126</v>
      </c>
      <c r="K105" s="355">
        <v>4549148.4443579065</v>
      </c>
      <c r="N105" s="317"/>
      <c r="T105" s="241"/>
    </row>
    <row r="106" spans="2:20" s="98" customFormat="1" x14ac:dyDescent="0.2">
      <c r="B106" s="124"/>
      <c r="J106" s="172" t="s">
        <v>2125</v>
      </c>
      <c r="K106" s="355">
        <v>2274574.2221789532</v>
      </c>
      <c r="N106" s="317"/>
      <c r="T106" s="241"/>
    </row>
    <row r="107" spans="2:20" s="98" customFormat="1" x14ac:dyDescent="0.2">
      <c r="B107" s="124"/>
      <c r="J107" s="172" t="s">
        <v>2111</v>
      </c>
      <c r="K107" s="356">
        <v>0.8</v>
      </c>
      <c r="N107" s="317"/>
      <c r="T107" s="241"/>
    </row>
    <row r="108" spans="2:20" s="98" customFormat="1" x14ac:dyDescent="0.2">
      <c r="B108" s="124"/>
      <c r="J108" s="172" t="s">
        <v>2127</v>
      </c>
      <c r="K108" s="359">
        <v>1819659.3777431627</v>
      </c>
      <c r="N108" s="317"/>
      <c r="T108" s="241"/>
    </row>
    <row r="109" spans="2:20" s="98" customFormat="1" x14ac:dyDescent="0.2">
      <c r="B109" s="124"/>
      <c r="J109" s="172" t="s">
        <v>2114</v>
      </c>
      <c r="K109" s="360">
        <v>0.3</v>
      </c>
      <c r="N109" s="317"/>
      <c r="T109" s="241"/>
    </row>
    <row r="110" spans="2:20" x14ac:dyDescent="0.2">
      <c r="B110" s="124"/>
      <c r="C110" s="98"/>
      <c r="D110" s="98"/>
      <c r="E110" s="98"/>
      <c r="F110" s="98"/>
      <c r="G110" s="98"/>
      <c r="H110" s="98"/>
      <c r="I110" s="98"/>
      <c r="J110" s="172" t="s">
        <v>2136</v>
      </c>
      <c r="K110" s="311">
        <v>1273761.5644202137</v>
      </c>
    </row>
    <row r="111" spans="2:20" x14ac:dyDescent="0.2">
      <c r="B111" s="361"/>
      <c r="C111" s="162"/>
      <c r="D111" s="162"/>
      <c r="E111" s="162"/>
      <c r="F111" s="162"/>
      <c r="G111" s="162"/>
      <c r="H111" s="162"/>
      <c r="I111" s="162"/>
      <c r="J111" s="292" t="s">
        <v>2112</v>
      </c>
      <c r="K111" s="357">
        <v>636880.78221010685</v>
      </c>
    </row>
    <row r="113" spans="2:3" x14ac:dyDescent="0.2">
      <c r="B113" s="99" t="s">
        <v>2130</v>
      </c>
    </row>
    <row r="114" spans="2:3" x14ac:dyDescent="0.2">
      <c r="B114" s="99" t="s">
        <v>2142</v>
      </c>
    </row>
    <row r="115" spans="2:3" x14ac:dyDescent="0.2">
      <c r="B115" s="176" t="s">
        <v>2188</v>
      </c>
    </row>
    <row r="118" spans="2:3" x14ac:dyDescent="0.2">
      <c r="C118" s="98"/>
    </row>
    <row r="119" spans="2:3" x14ac:dyDescent="0.2">
      <c r="C119" s="335"/>
    </row>
    <row r="120" spans="2:3" x14ac:dyDescent="0.2">
      <c r="C120" s="98"/>
    </row>
  </sheetData>
  <sheetProtection algorithmName="SHA-512" hashValue="jOdqNbhC/vAQVOXHfXxW1sEjlyAaDAA7j3vutYlKg9L/3Zmj1LG4lpiTxM57pR2WkyyhJGmxuU3YLM6h3Pxwog==" saltValue="OsliMs0yXndWRT6VrWidSw==" spinCount="100000" sheet="1" objects="1" scenarios="1"/>
  <mergeCells count="2">
    <mergeCell ref="B9:C9"/>
    <mergeCell ref="B21:C21"/>
  </mergeCells>
  <pageMargins left="0.7" right="0.7" top="0.75" bottom="0.75" header="0.3" footer="0.3"/>
  <pageSetup scale="37" orientation="portrait" r:id="rId1"/>
  <rowBreaks count="1" manualBreakCount="1">
    <brk id="64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K190"/>
  <sheetViews>
    <sheetView zoomScale="84" zoomScaleNormal="84" workbookViewId="0">
      <pane ySplit="3" topLeftCell="A4" activePane="bottomLeft" state="frozen"/>
      <selection pane="bottomLeft" activeCell="G26" sqref="G26"/>
    </sheetView>
  </sheetViews>
  <sheetFormatPr defaultColWidth="9.140625" defaultRowHeight="12.75" x14ac:dyDescent="0.2"/>
  <cols>
    <col min="1" max="1" width="3.28515625" style="99" customWidth="1"/>
    <col min="2" max="2" width="25.28515625" style="128" bestFit="1" customWidth="1"/>
    <col min="3" max="3" width="12.5703125" style="128" customWidth="1"/>
    <col min="4" max="7" width="12.5703125" style="129" customWidth="1"/>
    <col min="8" max="8" width="14.5703125" style="129" bestFit="1" customWidth="1"/>
    <col min="9" max="9" width="1.42578125" style="99" customWidth="1"/>
    <col min="10" max="10" width="25.5703125" style="99" bestFit="1" customWidth="1"/>
    <col min="11" max="15" width="12.5703125" style="99" bestFit="1" customWidth="1"/>
    <col min="16" max="16" width="14.5703125" style="99" bestFit="1" customWidth="1"/>
    <col min="17" max="17" width="1.5703125" style="99" customWidth="1"/>
    <col min="18" max="18" width="16.140625" style="99" customWidth="1"/>
    <col min="19" max="19" width="1" style="99" customWidth="1"/>
    <col min="20" max="20" width="13.140625" style="99" hidden="1" customWidth="1"/>
    <col min="21" max="21" width="13.140625" style="99" bestFit="1" customWidth="1"/>
    <col min="22" max="22" width="11" style="99" bestFit="1" customWidth="1"/>
    <col min="23" max="37" width="9.140625" style="99"/>
    <col min="38" max="16384" width="9.140625" style="129"/>
  </cols>
  <sheetData>
    <row r="1" spans="1:22" s="99" customFormat="1" x14ac:dyDescent="0.2">
      <c r="B1" s="98"/>
      <c r="C1" s="98"/>
    </row>
    <row r="2" spans="1:22" x14ac:dyDescent="0.2">
      <c r="B2" s="362" t="s">
        <v>1985</v>
      </c>
      <c r="C2" s="363" t="s">
        <v>1986</v>
      </c>
      <c r="D2" s="489" t="s">
        <v>1987</v>
      </c>
      <c r="E2" s="490"/>
      <c r="F2" s="490"/>
      <c r="G2" s="490"/>
      <c r="H2" s="491"/>
      <c r="J2" s="364" t="s">
        <v>1985</v>
      </c>
      <c r="K2" s="363" t="s">
        <v>1986</v>
      </c>
      <c r="L2" s="489" t="s">
        <v>1988</v>
      </c>
      <c r="M2" s="490"/>
      <c r="N2" s="490"/>
      <c r="O2" s="490"/>
      <c r="P2" s="491"/>
    </row>
    <row r="3" spans="1:22" s="99" customFormat="1" ht="38.25" x14ac:dyDescent="0.2">
      <c r="B3" s="100"/>
      <c r="C3" s="101" t="s">
        <v>3</v>
      </c>
      <c r="D3" s="102" t="s">
        <v>1989</v>
      </c>
      <c r="E3" s="103" t="s">
        <v>1990</v>
      </c>
      <c r="F3" s="102" t="s">
        <v>1991</v>
      </c>
      <c r="G3" s="102" t="s">
        <v>1992</v>
      </c>
      <c r="H3" s="102" t="s">
        <v>1993</v>
      </c>
      <c r="J3" s="100"/>
      <c r="K3" s="101" t="s">
        <v>3</v>
      </c>
      <c r="L3" s="102" t="s">
        <v>1989</v>
      </c>
      <c r="M3" s="103" t="s">
        <v>1990</v>
      </c>
      <c r="N3" s="102" t="s">
        <v>1991</v>
      </c>
      <c r="O3" s="102" t="s">
        <v>1992</v>
      </c>
      <c r="P3" s="102" t="s">
        <v>1993</v>
      </c>
      <c r="R3" s="104" t="s">
        <v>2120</v>
      </c>
    </row>
    <row r="4" spans="1:22" s="99" customFormat="1" x14ac:dyDescent="0.2">
      <c r="B4" s="105" t="s">
        <v>1994</v>
      </c>
      <c r="C4" s="106"/>
      <c r="D4" s="107"/>
      <c r="E4" s="108"/>
      <c r="F4" s="108"/>
      <c r="G4" s="108"/>
      <c r="H4" s="109"/>
      <c r="J4" s="105" t="s">
        <v>1994</v>
      </c>
      <c r="K4" s="106"/>
      <c r="L4" s="107"/>
      <c r="M4" s="108"/>
      <c r="N4" s="108"/>
      <c r="O4" s="108"/>
      <c r="P4" s="109"/>
      <c r="R4" s="110"/>
    </row>
    <row r="5" spans="1:22" s="99" customFormat="1" x14ac:dyDescent="0.2">
      <c r="A5" s="494"/>
      <c r="B5" s="110" t="s">
        <v>2014</v>
      </c>
      <c r="C5" s="187" t="e">
        <f>C22+C38</f>
        <v>#DIV/0!</v>
      </c>
      <c r="D5" s="188" t="e">
        <f>D22+D38</f>
        <v>#DIV/0!</v>
      </c>
      <c r="E5" s="189" t="e">
        <f t="shared" ref="E5:H5" si="0">E22+E38</f>
        <v>#DIV/0!</v>
      </c>
      <c r="F5" s="189" t="e">
        <f t="shared" si="0"/>
        <v>#DIV/0!</v>
      </c>
      <c r="G5" s="189" t="e">
        <f t="shared" si="0"/>
        <v>#DIV/0!</v>
      </c>
      <c r="H5" s="190" t="e">
        <f t="shared" si="0"/>
        <v>#DIV/0!</v>
      </c>
      <c r="I5" s="191"/>
      <c r="J5" s="192" t="s">
        <v>2014</v>
      </c>
      <c r="K5" s="187" t="e">
        <f>C5</f>
        <v>#DIV/0!</v>
      </c>
      <c r="L5" s="188" t="e">
        <f>L22+L38</f>
        <v>#DIV/0!</v>
      </c>
      <c r="M5" s="189" t="e">
        <f t="shared" ref="M5:P6" si="1">M22+M38</f>
        <v>#DIV/0!</v>
      </c>
      <c r="N5" s="189" t="e">
        <f t="shared" si="1"/>
        <v>#DIV/0!</v>
      </c>
      <c r="O5" s="189" t="e">
        <f t="shared" si="1"/>
        <v>#DIV/0!</v>
      </c>
      <c r="P5" s="190" t="e">
        <f t="shared" si="1"/>
        <v>#DIV/0!</v>
      </c>
      <c r="R5" s="367" t="e">
        <f>SUM(L5:P5)-SUM(D5:H5)</f>
        <v>#DIV/0!</v>
      </c>
      <c r="T5" s="127"/>
      <c r="U5" s="127"/>
      <c r="V5" s="127"/>
    </row>
    <row r="6" spans="1:22" s="99" customFormat="1" ht="15" x14ac:dyDescent="0.35">
      <c r="A6" s="494"/>
      <c r="B6" s="110" t="s">
        <v>2171</v>
      </c>
      <c r="C6" s="193" t="e">
        <f>C23+C39</f>
        <v>#DIV/0!</v>
      </c>
      <c r="D6" s="193" t="e">
        <f>D23+D39</f>
        <v>#DIV/0!</v>
      </c>
      <c r="E6" s="194" t="e">
        <f t="shared" ref="E6:G6" si="2">E23+E39</f>
        <v>#DIV/0!</v>
      </c>
      <c r="F6" s="194" t="e">
        <f t="shared" si="2"/>
        <v>#DIV/0!</v>
      </c>
      <c r="G6" s="194" t="e">
        <f t="shared" si="2"/>
        <v>#DIV/0!</v>
      </c>
      <c r="H6" s="195" t="e">
        <f>H23+H39</f>
        <v>#DIV/0!</v>
      </c>
      <c r="I6" s="191"/>
      <c r="J6" s="110" t="s">
        <v>2171</v>
      </c>
      <c r="K6" s="193" t="e">
        <f>C6</f>
        <v>#DIV/0!</v>
      </c>
      <c r="L6" s="193" t="e">
        <f>L23+L39</f>
        <v>#DIV/0!</v>
      </c>
      <c r="M6" s="194" t="e">
        <f>M23+M39</f>
        <v>#DIV/0!</v>
      </c>
      <c r="N6" s="194" t="e">
        <f t="shared" si="1"/>
        <v>#DIV/0!</v>
      </c>
      <c r="O6" s="194" t="e">
        <f t="shared" si="1"/>
        <v>#DIV/0!</v>
      </c>
      <c r="P6" s="195" t="e">
        <f>P23+P39</f>
        <v>#DIV/0!</v>
      </c>
      <c r="R6" s="367" t="e">
        <f>SUM(L6:P6)-SUM(D6:H6)</f>
        <v>#DIV/0!</v>
      </c>
      <c r="T6" s="127"/>
      <c r="U6" s="127"/>
      <c r="V6" s="127"/>
    </row>
    <row r="7" spans="1:22" s="99" customFormat="1" x14ac:dyDescent="0.2">
      <c r="A7" s="494"/>
      <c r="B7" s="110" t="s">
        <v>2170</v>
      </c>
      <c r="C7" s="187" t="e">
        <f>C5-C6</f>
        <v>#DIV/0!</v>
      </c>
      <c r="D7" s="187" t="e">
        <f>D5-D6</f>
        <v>#DIV/0!</v>
      </c>
      <c r="E7" s="196" t="e">
        <f t="shared" ref="E7:H7" si="3">E5-E6</f>
        <v>#DIV/0!</v>
      </c>
      <c r="F7" s="196" t="e">
        <f t="shared" si="3"/>
        <v>#DIV/0!</v>
      </c>
      <c r="G7" s="196" t="e">
        <f t="shared" si="3"/>
        <v>#DIV/0!</v>
      </c>
      <c r="H7" s="197" t="e">
        <f t="shared" si="3"/>
        <v>#DIV/0!</v>
      </c>
      <c r="I7" s="191"/>
      <c r="J7" s="110" t="s">
        <v>2170</v>
      </c>
      <c r="K7" s="187" t="e">
        <f>C7</f>
        <v>#DIV/0!</v>
      </c>
      <c r="L7" s="187" t="e">
        <f>L5-L6</f>
        <v>#DIV/0!</v>
      </c>
      <c r="M7" s="196" t="e">
        <f t="shared" ref="M7:P7" si="4">M5-M6</f>
        <v>#DIV/0!</v>
      </c>
      <c r="N7" s="196" t="e">
        <f t="shared" si="4"/>
        <v>#DIV/0!</v>
      </c>
      <c r="O7" s="196" t="e">
        <f t="shared" si="4"/>
        <v>#DIV/0!</v>
      </c>
      <c r="P7" s="197" t="e">
        <f t="shared" si="4"/>
        <v>#DIV/0!</v>
      </c>
      <c r="R7" s="367" t="e">
        <f>SUM(L7:P7)-SUM(D7:H7)</f>
        <v>#DIV/0!</v>
      </c>
      <c r="T7" s="127"/>
      <c r="U7" s="127"/>
      <c r="V7" s="127"/>
    </row>
    <row r="8" spans="1:22" s="99" customFormat="1" ht="15" x14ac:dyDescent="0.35">
      <c r="A8" s="494"/>
      <c r="B8" s="110" t="s">
        <v>16</v>
      </c>
      <c r="C8" s="193" t="e">
        <f>C28+C41</f>
        <v>#DIV/0!</v>
      </c>
      <c r="D8" s="193" t="e">
        <f>D28+D41</f>
        <v>#DIV/0!</v>
      </c>
      <c r="E8" s="194" t="e">
        <f>E28+E41</f>
        <v>#DIV/0!</v>
      </c>
      <c r="F8" s="194" t="e">
        <f t="shared" ref="F8:H8" si="5">F28+F41</f>
        <v>#DIV/0!</v>
      </c>
      <c r="G8" s="194" t="e">
        <f t="shared" si="5"/>
        <v>#DIV/0!</v>
      </c>
      <c r="H8" s="195" t="e">
        <f t="shared" si="5"/>
        <v>#DIV/0!</v>
      </c>
      <c r="I8" s="191"/>
      <c r="J8" s="192" t="s">
        <v>16</v>
      </c>
      <c r="K8" s="193" t="e">
        <f t="shared" ref="K8:K45" si="6">C8</f>
        <v>#DIV/0!</v>
      </c>
      <c r="L8" s="193" t="e">
        <f>L28+L41</f>
        <v>#DIV/0!</v>
      </c>
      <c r="M8" s="194" t="e">
        <f t="shared" ref="M8:P8" si="7">M28+M41</f>
        <v>#DIV/0!</v>
      </c>
      <c r="N8" s="194" t="e">
        <f t="shared" si="7"/>
        <v>#DIV/0!</v>
      </c>
      <c r="O8" s="194" t="e">
        <f t="shared" si="7"/>
        <v>#DIV/0!</v>
      </c>
      <c r="P8" s="195" t="e">
        <f t="shared" si="7"/>
        <v>#DIV/0!</v>
      </c>
      <c r="R8" s="367" t="e">
        <f>SUM(L8:P8)-SUM(D8:H8)</f>
        <v>#DIV/0!</v>
      </c>
    </row>
    <row r="9" spans="1:22" s="99" customFormat="1" x14ac:dyDescent="0.2">
      <c r="B9" s="110" t="s">
        <v>1995</v>
      </c>
      <c r="C9" s="187" t="e">
        <f>C7-C8</f>
        <v>#DIV/0!</v>
      </c>
      <c r="D9" s="187" t="e">
        <f>D7-D8</f>
        <v>#DIV/0!</v>
      </c>
      <c r="E9" s="196" t="e">
        <f>E7-E8</f>
        <v>#DIV/0!</v>
      </c>
      <c r="F9" s="196" t="e">
        <f t="shared" ref="F9:H9" si="8">F7-F8</f>
        <v>#DIV/0!</v>
      </c>
      <c r="G9" s="196" t="e">
        <f t="shared" si="8"/>
        <v>#DIV/0!</v>
      </c>
      <c r="H9" s="197" t="e">
        <f t="shared" si="8"/>
        <v>#DIV/0!</v>
      </c>
      <c r="I9" s="191"/>
      <c r="J9" s="192" t="s">
        <v>1995</v>
      </c>
      <c r="K9" s="187" t="e">
        <f t="shared" si="6"/>
        <v>#DIV/0!</v>
      </c>
      <c r="L9" s="187" t="e">
        <f>L7-L8</f>
        <v>#DIV/0!</v>
      </c>
      <c r="M9" s="196" t="e">
        <f>M7-M8</f>
        <v>#DIV/0!</v>
      </c>
      <c r="N9" s="196" t="e">
        <f t="shared" ref="N9:P9" si="9">N7-N8</f>
        <v>#DIV/0!</v>
      </c>
      <c r="O9" s="196" t="e">
        <f t="shared" si="9"/>
        <v>#DIV/0!</v>
      </c>
      <c r="P9" s="197" t="e">
        <f t="shared" si="9"/>
        <v>#DIV/0!</v>
      </c>
      <c r="R9" s="367" t="e">
        <f>SUM(L9:P9)-SUM(D9:H9)</f>
        <v>#DIV/0!</v>
      </c>
      <c r="T9" s="373" t="e">
        <f>SUM(D9:H9)</f>
        <v>#DIV/0!</v>
      </c>
      <c r="U9" s="127"/>
      <c r="V9" s="127"/>
    </row>
    <row r="10" spans="1:22" s="99" customFormat="1" x14ac:dyDescent="0.2">
      <c r="B10" s="112" t="s">
        <v>1996</v>
      </c>
      <c r="C10" s="198" t="e">
        <f>C9/C7</f>
        <v>#DIV/0!</v>
      </c>
      <c r="D10" s="198" t="e">
        <f t="shared" ref="D10:H10" si="10">D9/D7</f>
        <v>#DIV/0!</v>
      </c>
      <c r="E10" s="199" t="e">
        <f t="shared" si="10"/>
        <v>#DIV/0!</v>
      </c>
      <c r="F10" s="199" t="e">
        <f t="shared" si="10"/>
        <v>#DIV/0!</v>
      </c>
      <c r="G10" s="199" t="e">
        <f t="shared" si="10"/>
        <v>#DIV/0!</v>
      </c>
      <c r="H10" s="200" t="e">
        <f t="shared" si="10"/>
        <v>#DIV/0!</v>
      </c>
      <c r="I10" s="191"/>
      <c r="J10" s="112" t="s">
        <v>1996</v>
      </c>
      <c r="K10" s="198" t="e">
        <f t="shared" si="6"/>
        <v>#DIV/0!</v>
      </c>
      <c r="L10" s="198" t="e">
        <f t="shared" ref="L10" si="11">L9/L7</f>
        <v>#DIV/0!</v>
      </c>
      <c r="M10" s="199" t="e">
        <f t="shared" ref="M10" si="12">M9/M7</f>
        <v>#DIV/0!</v>
      </c>
      <c r="N10" s="199" t="e">
        <f t="shared" ref="N10" si="13">N9/N7</f>
        <v>#DIV/0!</v>
      </c>
      <c r="O10" s="199" t="e">
        <f t="shared" ref="O10" si="14">O9/O7</f>
        <v>#DIV/0!</v>
      </c>
      <c r="P10" s="200" t="e">
        <f t="shared" ref="P10" si="15">P9/P7</f>
        <v>#DIV/0!</v>
      </c>
      <c r="R10" s="337"/>
      <c r="T10" s="373" t="e">
        <f>SUM(L9:P9)</f>
        <v>#DIV/0!</v>
      </c>
      <c r="U10" s="365"/>
      <c r="V10" s="365"/>
    </row>
    <row r="11" spans="1:22" s="99" customFormat="1" x14ac:dyDescent="0.2">
      <c r="B11" s="100" t="s">
        <v>1997</v>
      </c>
      <c r="C11" s="201"/>
      <c r="D11" s="114"/>
      <c r="E11" s="115"/>
      <c r="F11" s="115"/>
      <c r="G11" s="115"/>
      <c r="H11" s="116"/>
      <c r="I11" s="191"/>
      <c r="J11" s="202" t="s">
        <v>1997</v>
      </c>
      <c r="K11" s="203"/>
      <c r="L11" s="114"/>
      <c r="M11" s="115"/>
      <c r="N11" s="115"/>
      <c r="O11" s="115"/>
      <c r="P11" s="116"/>
      <c r="R11" s="110"/>
      <c r="T11" s="374" t="e">
        <f>(T10-T9)/T9</f>
        <v>#DIV/0!</v>
      </c>
    </row>
    <row r="12" spans="1:22" s="99" customFormat="1" x14ac:dyDescent="0.2">
      <c r="B12" s="112" t="s">
        <v>2076</v>
      </c>
      <c r="C12" s="204">
        <f>'Hospital Inputs '!D31</f>
        <v>0</v>
      </c>
      <c r="D12" s="204">
        <f>(1+'Hospital Inputs '!C60)*Scenarios!C12</f>
        <v>0</v>
      </c>
      <c r="E12" s="205">
        <f>(1+'Hospital Inputs '!D60)*Scenarios!D12</f>
        <v>0</v>
      </c>
      <c r="F12" s="205">
        <f>(1+'Hospital Inputs '!E60)*Scenarios!E12</f>
        <v>0</v>
      </c>
      <c r="G12" s="205">
        <f>(1+'Hospital Inputs '!F60)*Scenarios!F12</f>
        <v>0</v>
      </c>
      <c r="H12" s="206">
        <f>(1+'Hospital Inputs '!G60)*Scenarios!G12</f>
        <v>0</v>
      </c>
      <c r="I12" s="191"/>
      <c r="J12" s="112" t="s">
        <v>2076</v>
      </c>
      <c r="K12" s="204">
        <f t="shared" si="6"/>
        <v>0</v>
      </c>
      <c r="L12" s="204">
        <f>(1+'Hospital Inputs '!C65)*Scenarios!K12</f>
        <v>0</v>
      </c>
      <c r="M12" s="205">
        <f>(1+'Hospital Inputs '!D65)*Scenarios!L12</f>
        <v>0</v>
      </c>
      <c r="N12" s="205">
        <f>(1+'Hospital Inputs '!E65)*Scenarios!M12</f>
        <v>0</v>
      </c>
      <c r="O12" s="205">
        <f>(1+'Hospital Inputs '!F65)*Scenarios!N12</f>
        <v>0</v>
      </c>
      <c r="P12" s="206">
        <f>(1+'Hospital Inputs '!G65)*Scenarios!O12</f>
        <v>0</v>
      </c>
      <c r="Q12" s="205"/>
      <c r="R12" s="111">
        <f t="shared" ref="R12:R45" si="16">SUM(L12:P12)-SUM(D12:H12)</f>
        <v>0</v>
      </c>
      <c r="T12" s="369" t="e">
        <f>R12/(SUM(D12:H12))</f>
        <v>#DIV/0!</v>
      </c>
    </row>
    <row r="13" spans="1:22" s="99" customFormat="1" x14ac:dyDescent="0.2">
      <c r="B13" s="299" t="s">
        <v>2077</v>
      </c>
      <c r="C13" s="204">
        <f>'Hospital Inputs '!E31</f>
        <v>0</v>
      </c>
      <c r="D13" s="204">
        <f>(1+'Hospital Inputs '!C61)*Scenarios!C13</f>
        <v>0</v>
      </c>
      <c r="E13" s="205">
        <f>(1+'Hospital Inputs '!D61)*Scenarios!D13</f>
        <v>0</v>
      </c>
      <c r="F13" s="205">
        <f>(1+'Hospital Inputs '!E61)*Scenarios!E13</f>
        <v>0</v>
      </c>
      <c r="G13" s="205">
        <f>(1+'Hospital Inputs '!F61)*Scenarios!F13</f>
        <v>0</v>
      </c>
      <c r="H13" s="206">
        <f>(1+'Hospital Inputs '!G61)*Scenarios!G13</f>
        <v>0</v>
      </c>
      <c r="I13" s="191"/>
      <c r="J13" s="299" t="s">
        <v>2077</v>
      </c>
      <c r="K13" s="204">
        <f t="shared" si="6"/>
        <v>0</v>
      </c>
      <c r="L13" s="204">
        <f>(1+'Hospital Inputs '!C66)*Scenarios!K13</f>
        <v>0</v>
      </c>
      <c r="M13" s="205">
        <f>(1+'Hospital Inputs '!D66)*Scenarios!L13</f>
        <v>0</v>
      </c>
      <c r="N13" s="205">
        <f>(1+'Hospital Inputs '!E66)*Scenarios!M13</f>
        <v>0</v>
      </c>
      <c r="O13" s="205">
        <f>(1+'Hospital Inputs '!F66)*Scenarios!N13</f>
        <v>0</v>
      </c>
      <c r="P13" s="206">
        <f>(1+'Hospital Inputs '!G66)*Scenarios!O13</f>
        <v>0</v>
      </c>
      <c r="R13" s="111">
        <f t="shared" si="16"/>
        <v>0</v>
      </c>
      <c r="T13" s="369" t="e">
        <f t="shared" ref="T13:T14" si="17">R13/(SUM(D13:H13))</f>
        <v>#DIV/0!</v>
      </c>
    </row>
    <row r="14" spans="1:22" s="99" customFormat="1" x14ac:dyDescent="0.2">
      <c r="B14" s="117" t="s">
        <v>2151</v>
      </c>
      <c r="C14" s="204">
        <f>'Physician Inputs'!C29</f>
        <v>0</v>
      </c>
      <c r="D14" s="207" t="e">
        <f>D45</f>
        <v>#DIV/0!</v>
      </c>
      <c r="E14" s="208" t="e">
        <f t="shared" ref="E14:H14" si="18">E45</f>
        <v>#DIV/0!</v>
      </c>
      <c r="F14" s="208" t="e">
        <f t="shared" si="18"/>
        <v>#DIV/0!</v>
      </c>
      <c r="G14" s="208" t="e">
        <f t="shared" si="18"/>
        <v>#DIV/0!</v>
      </c>
      <c r="H14" s="209" t="e">
        <f t="shared" si="18"/>
        <v>#DIV/0!</v>
      </c>
      <c r="I14" s="191"/>
      <c r="J14" s="117" t="s">
        <v>2151</v>
      </c>
      <c r="K14" s="204">
        <f t="shared" si="6"/>
        <v>0</v>
      </c>
      <c r="L14" s="207" t="e">
        <f>L45</f>
        <v>#DIV/0!</v>
      </c>
      <c r="M14" s="208" t="e">
        <f t="shared" ref="M14:P14" si="19">M45</f>
        <v>#DIV/0!</v>
      </c>
      <c r="N14" s="208" t="e">
        <f t="shared" si="19"/>
        <v>#DIV/0!</v>
      </c>
      <c r="O14" s="208" t="e">
        <f t="shared" si="19"/>
        <v>#DIV/0!</v>
      </c>
      <c r="P14" s="209" t="e">
        <f t="shared" si="19"/>
        <v>#DIV/0!</v>
      </c>
      <c r="R14" s="111" t="e">
        <f t="shared" si="16"/>
        <v>#DIV/0!</v>
      </c>
      <c r="T14" s="369" t="e">
        <f t="shared" si="17"/>
        <v>#DIV/0!</v>
      </c>
    </row>
    <row r="15" spans="1:22" s="99" customFormat="1" x14ac:dyDescent="0.2">
      <c r="B15" s="105" t="s">
        <v>1998</v>
      </c>
      <c r="C15" s="210"/>
      <c r="D15" s="211"/>
      <c r="E15" s="212"/>
      <c r="F15" s="212"/>
      <c r="G15" s="212"/>
      <c r="H15" s="213"/>
      <c r="I15" s="191"/>
      <c r="J15" s="105" t="s">
        <v>1998</v>
      </c>
      <c r="K15" s="214"/>
      <c r="L15" s="215"/>
      <c r="M15" s="216"/>
      <c r="N15" s="216"/>
      <c r="O15" s="216"/>
      <c r="P15" s="217"/>
      <c r="R15" s="110"/>
    </row>
    <row r="16" spans="1:22" s="99" customFormat="1" x14ac:dyDescent="0.2">
      <c r="B16" s="118" t="s">
        <v>2014</v>
      </c>
      <c r="C16" s="218"/>
      <c r="D16" s="219"/>
      <c r="E16" s="220"/>
      <c r="F16" s="220"/>
      <c r="G16" s="220"/>
      <c r="H16" s="221"/>
      <c r="I16" s="191"/>
      <c r="J16" s="118" t="s">
        <v>2014</v>
      </c>
      <c r="K16" s="218"/>
      <c r="L16" s="219"/>
      <c r="M16" s="220"/>
      <c r="N16" s="220"/>
      <c r="O16" s="220"/>
      <c r="P16" s="221"/>
      <c r="R16" s="110"/>
    </row>
    <row r="17" spans="1:20" s="99" customFormat="1" x14ac:dyDescent="0.2">
      <c r="A17" s="494"/>
      <c r="B17" s="119" t="s">
        <v>2053</v>
      </c>
      <c r="C17" s="222" t="e">
        <f>'Hospital Inputs '!C36</f>
        <v>#DIV/0!</v>
      </c>
      <c r="D17" s="222" t="e">
        <f>'Hospital Inputs '!X36</f>
        <v>#DIV/0!</v>
      </c>
      <c r="E17" s="223" t="e">
        <f>'Hospital Inputs '!Y36</f>
        <v>#DIV/0!</v>
      </c>
      <c r="F17" s="223" t="e">
        <f>'Hospital Inputs '!Z36</f>
        <v>#DIV/0!</v>
      </c>
      <c r="G17" s="223" t="e">
        <f>'Hospital Inputs '!AA36</f>
        <v>#DIV/0!</v>
      </c>
      <c r="H17" s="224" t="e">
        <f>'Hospital Inputs '!AB36</f>
        <v>#DIV/0!</v>
      </c>
      <c r="I17" s="191"/>
      <c r="J17" s="119" t="s">
        <v>2053</v>
      </c>
      <c r="K17" s="222" t="e">
        <f t="shared" si="6"/>
        <v>#DIV/0!</v>
      </c>
      <c r="L17" s="222" t="e">
        <f>'Hospital Inputs '!AP36</f>
        <v>#DIV/0!</v>
      </c>
      <c r="M17" s="223" t="e">
        <f>'Hospital Inputs '!AQ36</f>
        <v>#DIV/0!</v>
      </c>
      <c r="N17" s="223" t="e">
        <f>'Hospital Inputs '!AR36</f>
        <v>#DIV/0!</v>
      </c>
      <c r="O17" s="223" t="e">
        <f>'Hospital Inputs '!AS36</f>
        <v>#DIV/0!</v>
      </c>
      <c r="P17" s="224" t="e">
        <f>'Hospital Inputs '!AT36</f>
        <v>#DIV/0!</v>
      </c>
      <c r="R17" s="367" t="e">
        <f t="shared" si="16"/>
        <v>#DIV/0!</v>
      </c>
    </row>
    <row r="18" spans="1:20" s="99" customFormat="1" ht="15" customHeight="1" x14ac:dyDescent="0.35">
      <c r="A18" s="494"/>
      <c r="B18" s="121" t="s">
        <v>1980</v>
      </c>
      <c r="C18" s="130" t="e">
        <f>'Hospital Inputs '!C37</f>
        <v>#DIV/0!</v>
      </c>
      <c r="D18" s="130" t="e">
        <f>'Hospital Inputs '!X37</f>
        <v>#DIV/0!</v>
      </c>
      <c r="E18" s="131" t="e">
        <f>'Hospital Inputs '!Y37</f>
        <v>#DIV/0!</v>
      </c>
      <c r="F18" s="131" t="e">
        <f>'Hospital Inputs '!Z37</f>
        <v>#DIV/0!</v>
      </c>
      <c r="G18" s="131" t="e">
        <f>'Hospital Inputs '!AA37</f>
        <v>#DIV/0!</v>
      </c>
      <c r="H18" s="132" t="e">
        <f>'Hospital Inputs '!AB37</f>
        <v>#DIV/0!</v>
      </c>
      <c r="I18" s="191"/>
      <c r="J18" s="121" t="s">
        <v>1980</v>
      </c>
      <c r="K18" s="130" t="e">
        <f t="shared" si="6"/>
        <v>#DIV/0!</v>
      </c>
      <c r="L18" s="130" t="e">
        <f>'Hospital Inputs '!AP37</f>
        <v>#DIV/0!</v>
      </c>
      <c r="M18" s="131" t="e">
        <f>'Hospital Inputs '!AQ37</f>
        <v>#DIV/0!</v>
      </c>
      <c r="N18" s="131" t="e">
        <f>'Hospital Inputs '!AR37</f>
        <v>#DIV/0!</v>
      </c>
      <c r="O18" s="131" t="e">
        <f>'Hospital Inputs '!AS37</f>
        <v>#DIV/0!</v>
      </c>
      <c r="P18" s="132" t="e">
        <f>'Hospital Inputs '!AT37</f>
        <v>#DIV/0!</v>
      </c>
      <c r="R18" s="367" t="e">
        <f t="shared" si="16"/>
        <v>#DIV/0!</v>
      </c>
    </row>
    <row r="19" spans="1:20" s="99" customFormat="1" x14ac:dyDescent="0.2">
      <c r="B19" s="112" t="s">
        <v>2014</v>
      </c>
      <c r="C19" s="222" t="e">
        <f>C17+C18</f>
        <v>#DIV/0!</v>
      </c>
      <c r="D19" s="222" t="e">
        <f t="shared" ref="D19:H19" si="20">D17+D18</f>
        <v>#DIV/0!</v>
      </c>
      <c r="E19" s="223" t="e">
        <f t="shared" si="20"/>
        <v>#DIV/0!</v>
      </c>
      <c r="F19" s="223" t="e">
        <f t="shared" si="20"/>
        <v>#DIV/0!</v>
      </c>
      <c r="G19" s="223" t="e">
        <f t="shared" si="20"/>
        <v>#DIV/0!</v>
      </c>
      <c r="H19" s="224" t="e">
        <f t="shared" si="20"/>
        <v>#DIV/0!</v>
      </c>
      <c r="I19" s="191"/>
      <c r="J19" s="112" t="s">
        <v>2014</v>
      </c>
      <c r="K19" s="222" t="e">
        <f t="shared" si="6"/>
        <v>#DIV/0!</v>
      </c>
      <c r="L19" s="222" t="e">
        <f>L17+L18</f>
        <v>#DIV/0!</v>
      </c>
      <c r="M19" s="223" t="e">
        <f t="shared" ref="M19" si="21">M17+M18</f>
        <v>#DIV/0!</v>
      </c>
      <c r="N19" s="223" t="e">
        <f t="shared" ref="N19" si="22">N17+N18</f>
        <v>#DIV/0!</v>
      </c>
      <c r="O19" s="223" t="e">
        <f t="shared" ref="O19" si="23">O17+O18</f>
        <v>#DIV/0!</v>
      </c>
      <c r="P19" s="224" t="e">
        <f t="shared" ref="P19" si="24">P17+P18</f>
        <v>#DIV/0!</v>
      </c>
      <c r="R19" s="367" t="e">
        <f t="shared" si="16"/>
        <v>#DIV/0!</v>
      </c>
    </row>
    <row r="20" spans="1:20" s="99" customFormat="1" x14ac:dyDescent="0.2">
      <c r="B20" s="119" t="s">
        <v>15</v>
      </c>
      <c r="C20" s="222">
        <f>'Hospital Inputs '!C39</f>
        <v>0</v>
      </c>
      <c r="D20" s="222">
        <f>'Hospital Inputs '!C39</f>
        <v>0</v>
      </c>
      <c r="E20" s="223">
        <f>'Hospital Inputs '!C39</f>
        <v>0</v>
      </c>
      <c r="F20" s="223">
        <f>'Hospital Inputs '!C39</f>
        <v>0</v>
      </c>
      <c r="G20" s="223">
        <f>'Hospital Inputs '!C39</f>
        <v>0</v>
      </c>
      <c r="H20" s="224">
        <f>'Hospital Inputs '!C39</f>
        <v>0</v>
      </c>
      <c r="I20" s="191"/>
      <c r="J20" s="119" t="s">
        <v>15</v>
      </c>
      <c r="K20" s="222">
        <f t="shared" si="6"/>
        <v>0</v>
      </c>
      <c r="L20" s="222">
        <f>'Hospital Inputs '!C39</f>
        <v>0</v>
      </c>
      <c r="M20" s="223">
        <f>'Hospital Inputs '!C39</f>
        <v>0</v>
      </c>
      <c r="N20" s="223">
        <f>'Hospital Inputs '!C39</f>
        <v>0</v>
      </c>
      <c r="O20" s="223">
        <f>'Hospital Inputs '!C39</f>
        <v>0</v>
      </c>
      <c r="P20" s="224">
        <f>'Hospital Inputs '!C39</f>
        <v>0</v>
      </c>
      <c r="R20" s="367">
        <f t="shared" si="16"/>
        <v>0</v>
      </c>
    </row>
    <row r="21" spans="1:20" s="99" customFormat="1" ht="15" x14ac:dyDescent="0.35">
      <c r="B21" s="121" t="s">
        <v>1999</v>
      </c>
      <c r="C21" s="130">
        <v>0</v>
      </c>
      <c r="D21" s="130">
        <v>0</v>
      </c>
      <c r="E21" s="131">
        <v>0</v>
      </c>
      <c r="F21" s="131">
        <v>0</v>
      </c>
      <c r="G21" s="131">
        <v>0</v>
      </c>
      <c r="H21" s="132">
        <v>0</v>
      </c>
      <c r="I21" s="191"/>
      <c r="J21" s="121" t="s">
        <v>1999</v>
      </c>
      <c r="K21" s="130">
        <f t="shared" si="6"/>
        <v>0</v>
      </c>
      <c r="L21" s="130" t="e">
        <f>'ACO Population Expense'!K53</f>
        <v>#DIV/0!</v>
      </c>
      <c r="M21" s="131" t="e">
        <f>'ACO Population Expense'!K69</f>
        <v>#DIV/0!</v>
      </c>
      <c r="N21" s="131" t="e">
        <f>'ACO Population Expense'!K85</f>
        <v>#DIV/0!</v>
      </c>
      <c r="O21" s="131" t="e">
        <f>'ACO Population Expense'!K101</f>
        <v>#DIV/0!</v>
      </c>
      <c r="P21" s="132" t="e">
        <f>'ACO Population Expense'!K117</f>
        <v>#DIV/0!</v>
      </c>
      <c r="R21" s="367" t="e">
        <f t="shared" si="16"/>
        <v>#DIV/0!</v>
      </c>
    </row>
    <row r="22" spans="1:20" s="99" customFormat="1" x14ac:dyDescent="0.2">
      <c r="B22" s="112" t="s">
        <v>2014</v>
      </c>
      <c r="C22" s="222" t="e">
        <f>C19+C20</f>
        <v>#DIV/0!</v>
      </c>
      <c r="D22" s="222" t="e">
        <f t="shared" ref="D22:H22" si="25">D19+D20</f>
        <v>#DIV/0!</v>
      </c>
      <c r="E22" s="223" t="e">
        <f t="shared" si="25"/>
        <v>#DIV/0!</v>
      </c>
      <c r="F22" s="223" t="e">
        <f t="shared" si="25"/>
        <v>#DIV/0!</v>
      </c>
      <c r="G22" s="223" t="e">
        <f t="shared" si="25"/>
        <v>#DIV/0!</v>
      </c>
      <c r="H22" s="224" t="e">
        <f t="shared" si="25"/>
        <v>#DIV/0!</v>
      </c>
      <c r="I22" s="191"/>
      <c r="J22" s="112" t="s">
        <v>2014</v>
      </c>
      <c r="K22" s="222" t="e">
        <f t="shared" si="6"/>
        <v>#DIV/0!</v>
      </c>
      <c r="L22" s="222" t="e">
        <f>L19+L20+L21</f>
        <v>#DIV/0!</v>
      </c>
      <c r="M22" s="223" t="e">
        <f t="shared" ref="M22:P22" si="26">M19+M20+M21</f>
        <v>#DIV/0!</v>
      </c>
      <c r="N22" s="223" t="e">
        <f t="shared" si="26"/>
        <v>#DIV/0!</v>
      </c>
      <c r="O22" s="223" t="e">
        <f t="shared" si="26"/>
        <v>#DIV/0!</v>
      </c>
      <c r="P22" s="224" t="e">
        <f t="shared" si="26"/>
        <v>#DIV/0!</v>
      </c>
      <c r="R22" s="367" t="e">
        <f t="shared" si="16"/>
        <v>#DIV/0!</v>
      </c>
    </row>
    <row r="23" spans="1:20" s="99" customFormat="1" ht="15" x14ac:dyDescent="0.35">
      <c r="B23" s="112" t="s">
        <v>2165</v>
      </c>
      <c r="C23" s="130" t="e">
        <f>'Hospital Inputs '!C41</f>
        <v>#DIV/0!</v>
      </c>
      <c r="D23" s="130" t="e">
        <f>'Hospital Inputs '!X41</f>
        <v>#DIV/0!</v>
      </c>
      <c r="E23" s="131" t="e">
        <f>'Hospital Inputs '!Y41</f>
        <v>#DIV/0!</v>
      </c>
      <c r="F23" s="131" t="e">
        <f>'Hospital Inputs '!Z41</f>
        <v>#DIV/0!</v>
      </c>
      <c r="G23" s="131" t="e">
        <f>'Hospital Inputs '!AA41</f>
        <v>#DIV/0!</v>
      </c>
      <c r="H23" s="132" t="e">
        <f>'Hospital Inputs '!AB41</f>
        <v>#DIV/0!</v>
      </c>
      <c r="I23" s="191"/>
      <c r="J23" s="112" t="s">
        <v>2165</v>
      </c>
      <c r="K23" s="130" t="e">
        <f>C23</f>
        <v>#DIV/0!</v>
      </c>
      <c r="L23" s="130" t="e">
        <f>'Hospital Inputs '!AP41</f>
        <v>#DIV/0!</v>
      </c>
      <c r="M23" s="131" t="e">
        <f>'Hospital Inputs '!AQ41</f>
        <v>#DIV/0!</v>
      </c>
      <c r="N23" s="131" t="e">
        <f>'Hospital Inputs '!AR41</f>
        <v>#DIV/0!</v>
      </c>
      <c r="O23" s="131" t="e">
        <f>'Hospital Inputs '!AS41</f>
        <v>#DIV/0!</v>
      </c>
      <c r="P23" s="132" t="e">
        <f>'Hospital Inputs '!AT41</f>
        <v>#DIV/0!</v>
      </c>
      <c r="R23" s="367" t="e">
        <f>SUM(L23:P23)-SUM(D23:H23)</f>
        <v>#DIV/0!</v>
      </c>
    </row>
    <row r="24" spans="1:20" s="99" customFormat="1" x14ac:dyDescent="0.2">
      <c r="B24" s="117" t="s">
        <v>2170</v>
      </c>
      <c r="C24" s="222" t="e">
        <f>C22-C23</f>
        <v>#DIV/0!</v>
      </c>
      <c r="D24" s="222" t="e">
        <f>D22-D23</f>
        <v>#DIV/0!</v>
      </c>
      <c r="E24" s="223" t="e">
        <f t="shared" ref="E24:H24" si="27">E22-E23</f>
        <v>#DIV/0!</v>
      </c>
      <c r="F24" s="223" t="e">
        <f t="shared" si="27"/>
        <v>#DIV/0!</v>
      </c>
      <c r="G24" s="223" t="e">
        <f t="shared" si="27"/>
        <v>#DIV/0!</v>
      </c>
      <c r="H24" s="224" t="e">
        <f t="shared" si="27"/>
        <v>#DIV/0!</v>
      </c>
      <c r="I24" s="191"/>
      <c r="J24" s="117" t="s">
        <v>2170</v>
      </c>
      <c r="K24" s="222" t="e">
        <f>C24</f>
        <v>#DIV/0!</v>
      </c>
      <c r="L24" s="222" t="e">
        <f>L22-L23</f>
        <v>#DIV/0!</v>
      </c>
      <c r="M24" s="223" t="e">
        <f t="shared" ref="M24:P24" si="28">M22-M23</f>
        <v>#DIV/0!</v>
      </c>
      <c r="N24" s="223" t="e">
        <f t="shared" si="28"/>
        <v>#DIV/0!</v>
      </c>
      <c r="O24" s="223" t="e">
        <f t="shared" si="28"/>
        <v>#DIV/0!</v>
      </c>
      <c r="P24" s="224" t="e">
        <f t="shared" si="28"/>
        <v>#DIV/0!</v>
      </c>
      <c r="R24" s="367" t="e">
        <f>SUM(L24:P24)-SUM(D24:H24)</f>
        <v>#DIV/0!</v>
      </c>
    </row>
    <row r="25" spans="1:20" s="99" customFormat="1" x14ac:dyDescent="0.2">
      <c r="B25" s="117" t="s">
        <v>1983</v>
      </c>
      <c r="C25" s="222"/>
      <c r="D25" s="222"/>
      <c r="E25" s="223"/>
      <c r="F25" s="223"/>
      <c r="G25" s="223"/>
      <c r="H25" s="224"/>
      <c r="I25" s="191"/>
      <c r="J25" s="117" t="s">
        <v>1983</v>
      </c>
      <c r="K25" s="222"/>
      <c r="L25" s="222"/>
      <c r="M25" s="223"/>
      <c r="N25" s="223"/>
      <c r="O25" s="223"/>
      <c r="P25" s="224"/>
      <c r="R25" s="111"/>
    </row>
    <row r="26" spans="1:20" s="99" customFormat="1" x14ac:dyDescent="0.2">
      <c r="B26" s="119" t="s">
        <v>2000</v>
      </c>
      <c r="C26" s="222" t="e">
        <f>'Hospital Inputs '!C52</f>
        <v>#DIV/0!</v>
      </c>
      <c r="D26" s="222" t="e">
        <f>'Hospital Inputs '!X52</f>
        <v>#DIV/0!</v>
      </c>
      <c r="E26" s="223" t="e">
        <f>'Hospital Inputs '!Y52</f>
        <v>#DIV/0!</v>
      </c>
      <c r="F26" s="223" t="e">
        <f>'Hospital Inputs '!Z52</f>
        <v>#DIV/0!</v>
      </c>
      <c r="G26" s="223" t="e">
        <f>'Hospital Inputs '!AA52</f>
        <v>#DIV/0!</v>
      </c>
      <c r="H26" s="224" t="e">
        <f>'Hospital Inputs '!AB52</f>
        <v>#DIV/0!</v>
      </c>
      <c r="I26" s="225"/>
      <c r="J26" s="119" t="s">
        <v>2000</v>
      </c>
      <c r="K26" s="222" t="e">
        <f t="shared" si="6"/>
        <v>#DIV/0!</v>
      </c>
      <c r="L26" s="222" t="e">
        <f>'Hospital Inputs '!AP52</f>
        <v>#DIV/0!</v>
      </c>
      <c r="M26" s="223" t="e">
        <f>'Hospital Inputs '!AQ52</f>
        <v>#DIV/0!</v>
      </c>
      <c r="N26" s="223" t="e">
        <f>'Hospital Inputs '!AR52</f>
        <v>#DIV/0!</v>
      </c>
      <c r="O26" s="223" t="e">
        <f>'Hospital Inputs '!AS52</f>
        <v>#DIV/0!</v>
      </c>
      <c r="P26" s="224" t="e">
        <f>'Hospital Inputs '!AT52</f>
        <v>#DIV/0!</v>
      </c>
      <c r="R26" s="367" t="e">
        <f t="shared" si="16"/>
        <v>#DIV/0!</v>
      </c>
    </row>
    <row r="27" spans="1:20" s="99" customFormat="1" ht="15" x14ac:dyDescent="0.35">
      <c r="B27" s="121" t="s">
        <v>2106</v>
      </c>
      <c r="C27" s="130">
        <v>0</v>
      </c>
      <c r="D27" s="130">
        <v>0</v>
      </c>
      <c r="E27" s="131">
        <v>0</v>
      </c>
      <c r="F27" s="131">
        <v>0</v>
      </c>
      <c r="G27" s="131">
        <v>0</v>
      </c>
      <c r="H27" s="132">
        <v>0</v>
      </c>
      <c r="I27" s="191"/>
      <c r="J27" s="121" t="s">
        <v>2106</v>
      </c>
      <c r="K27" s="130">
        <f t="shared" si="6"/>
        <v>0</v>
      </c>
      <c r="L27" s="130">
        <f>'ACO Operating Expenses'!C11+'ACO Operating Expenses'!D11</f>
        <v>600000</v>
      </c>
      <c r="M27" s="131">
        <f>'ACO Operating Expenses'!D11</f>
        <v>250000</v>
      </c>
      <c r="N27" s="131">
        <f>'ACO Operating Expenses'!F11</f>
        <v>250000</v>
      </c>
      <c r="O27" s="131">
        <f>'ACO Operating Expenses'!G11</f>
        <v>250000</v>
      </c>
      <c r="P27" s="132">
        <f>'ACO Operating Expenses'!H11</f>
        <v>250000</v>
      </c>
      <c r="R27" s="367">
        <f>SUM(L27:P27)-SUM(D27:H27)</f>
        <v>1600000</v>
      </c>
    </row>
    <row r="28" spans="1:20" s="99" customFormat="1" x14ac:dyDescent="0.2">
      <c r="B28" s="117" t="s">
        <v>2001</v>
      </c>
      <c r="C28" s="222" t="e">
        <f>C26+C27</f>
        <v>#DIV/0!</v>
      </c>
      <c r="D28" s="222" t="e">
        <f>D26+D27</f>
        <v>#DIV/0!</v>
      </c>
      <c r="E28" s="223" t="e">
        <f t="shared" ref="E28:H28" si="29">E26+E27</f>
        <v>#DIV/0!</v>
      </c>
      <c r="F28" s="223" t="e">
        <f t="shared" si="29"/>
        <v>#DIV/0!</v>
      </c>
      <c r="G28" s="223" t="e">
        <f t="shared" si="29"/>
        <v>#DIV/0!</v>
      </c>
      <c r="H28" s="224" t="e">
        <f t="shared" si="29"/>
        <v>#DIV/0!</v>
      </c>
      <c r="I28" s="191"/>
      <c r="J28" s="117" t="s">
        <v>2001</v>
      </c>
      <c r="K28" s="222" t="e">
        <f t="shared" si="6"/>
        <v>#DIV/0!</v>
      </c>
      <c r="L28" s="222" t="e">
        <f>L26+L27</f>
        <v>#DIV/0!</v>
      </c>
      <c r="M28" s="223" t="e">
        <f t="shared" ref="M28" si="30">M26+M27</f>
        <v>#DIV/0!</v>
      </c>
      <c r="N28" s="223" t="e">
        <f t="shared" ref="N28" si="31">N26+N27</f>
        <v>#DIV/0!</v>
      </c>
      <c r="O28" s="223" t="e">
        <f t="shared" ref="O28" si="32">O26+O27</f>
        <v>#DIV/0!</v>
      </c>
      <c r="P28" s="224" t="e">
        <f t="shared" ref="P28" si="33">P26+P27</f>
        <v>#DIV/0!</v>
      </c>
      <c r="R28" s="367" t="e">
        <f t="shared" si="16"/>
        <v>#DIV/0!</v>
      </c>
      <c r="T28" s="372"/>
    </row>
    <row r="29" spans="1:20" s="99" customFormat="1" x14ac:dyDescent="0.2">
      <c r="B29" s="118" t="s">
        <v>17</v>
      </c>
      <c r="C29" s="226" t="e">
        <f>C24-C28</f>
        <v>#DIV/0!</v>
      </c>
      <c r="D29" s="222" t="e">
        <f>D24-D28</f>
        <v>#DIV/0!</v>
      </c>
      <c r="E29" s="223" t="e">
        <f>E24-E28</f>
        <v>#DIV/0!</v>
      </c>
      <c r="F29" s="223" t="e">
        <f t="shared" ref="F29:H29" si="34">F24-F28</f>
        <v>#DIV/0!</v>
      </c>
      <c r="G29" s="223" t="e">
        <f t="shared" si="34"/>
        <v>#DIV/0!</v>
      </c>
      <c r="H29" s="224" t="e">
        <f t="shared" si="34"/>
        <v>#DIV/0!</v>
      </c>
      <c r="I29" s="191"/>
      <c r="J29" s="118" t="s">
        <v>17</v>
      </c>
      <c r="K29" s="226" t="e">
        <f>C29</f>
        <v>#DIV/0!</v>
      </c>
      <c r="L29" s="222" t="e">
        <f>L24-L28</f>
        <v>#DIV/0!</v>
      </c>
      <c r="M29" s="223" t="e">
        <f>M24-M28</f>
        <v>#DIV/0!</v>
      </c>
      <c r="N29" s="223" t="e">
        <f t="shared" ref="N29" si="35">N24-N28</f>
        <v>#DIV/0!</v>
      </c>
      <c r="O29" s="223" t="e">
        <f t="shared" ref="O29" si="36">O24-O28</f>
        <v>#DIV/0!</v>
      </c>
      <c r="P29" s="224" t="e">
        <f t="shared" ref="P29" si="37">P24-P28</f>
        <v>#DIV/0!</v>
      </c>
      <c r="R29" s="367" t="e">
        <f t="shared" si="16"/>
        <v>#DIV/0!</v>
      </c>
      <c r="T29" s="373" t="e">
        <f>SUM(D29:H29)</f>
        <v>#DIV/0!</v>
      </c>
    </row>
    <row r="30" spans="1:20" s="99" customFormat="1" x14ac:dyDescent="0.2">
      <c r="B30" s="112" t="s">
        <v>1996</v>
      </c>
      <c r="C30" s="198" t="e">
        <f>C29/C24</f>
        <v>#DIV/0!</v>
      </c>
      <c r="D30" s="198" t="e">
        <f t="shared" ref="D30:H30" si="38">D29/D24</f>
        <v>#DIV/0!</v>
      </c>
      <c r="E30" s="199" t="e">
        <f t="shared" si="38"/>
        <v>#DIV/0!</v>
      </c>
      <c r="F30" s="199" t="e">
        <f t="shared" si="38"/>
        <v>#DIV/0!</v>
      </c>
      <c r="G30" s="199" t="e">
        <f t="shared" si="38"/>
        <v>#DIV/0!</v>
      </c>
      <c r="H30" s="200" t="e">
        <f t="shared" si="38"/>
        <v>#DIV/0!</v>
      </c>
      <c r="I30" s="191"/>
      <c r="J30" s="112" t="s">
        <v>1996</v>
      </c>
      <c r="K30" s="198" t="e">
        <f t="shared" si="6"/>
        <v>#DIV/0!</v>
      </c>
      <c r="L30" s="198" t="e">
        <f t="shared" ref="L30" si="39">L29/L24</f>
        <v>#DIV/0!</v>
      </c>
      <c r="M30" s="199" t="e">
        <f t="shared" ref="M30" si="40">M29/M24</f>
        <v>#DIV/0!</v>
      </c>
      <c r="N30" s="199" t="e">
        <f t="shared" ref="N30" si="41">N29/N24</f>
        <v>#DIV/0!</v>
      </c>
      <c r="O30" s="199" t="e">
        <f t="shared" ref="O30" si="42">O29/O24</f>
        <v>#DIV/0!</v>
      </c>
      <c r="P30" s="200" t="e">
        <f t="shared" ref="P30" si="43">P29/P24</f>
        <v>#DIV/0!</v>
      </c>
      <c r="R30" s="337"/>
      <c r="T30" s="373" t="e">
        <f>SUM(L29:P29)</f>
        <v>#DIV/0!</v>
      </c>
    </row>
    <row r="31" spans="1:20" s="99" customFormat="1" x14ac:dyDescent="0.2">
      <c r="B31" s="122" t="s">
        <v>1997</v>
      </c>
      <c r="C31" s="226"/>
      <c r="D31" s="198"/>
      <c r="E31" s="199"/>
      <c r="F31" s="199"/>
      <c r="G31" s="199"/>
      <c r="H31" s="200"/>
      <c r="I31" s="191"/>
      <c r="J31" s="122" t="s">
        <v>1997</v>
      </c>
      <c r="K31" s="226"/>
      <c r="L31" s="198"/>
      <c r="M31" s="199"/>
      <c r="N31" s="199"/>
      <c r="O31" s="199"/>
      <c r="P31" s="200"/>
      <c r="R31" s="111"/>
      <c r="T31" s="374" t="e">
        <f>(T30-T29)/T29</f>
        <v>#DIV/0!</v>
      </c>
    </row>
    <row r="32" spans="1:20" s="99" customFormat="1" x14ac:dyDescent="0.2">
      <c r="B32" s="112" t="s">
        <v>2076</v>
      </c>
      <c r="C32" s="227">
        <f>'Hospital Inputs '!D31</f>
        <v>0</v>
      </c>
      <c r="D32" s="227">
        <f>D12</f>
        <v>0</v>
      </c>
      <c r="E32" s="300">
        <f t="shared" ref="E32:H32" si="44">E12</f>
        <v>0</v>
      </c>
      <c r="F32" s="300">
        <f t="shared" si="44"/>
        <v>0</v>
      </c>
      <c r="G32" s="300">
        <f t="shared" si="44"/>
        <v>0</v>
      </c>
      <c r="H32" s="301">
        <f t="shared" si="44"/>
        <v>0</v>
      </c>
      <c r="I32" s="191"/>
      <c r="J32" s="112" t="s">
        <v>2076</v>
      </c>
      <c r="K32" s="227">
        <f t="shared" si="6"/>
        <v>0</v>
      </c>
      <c r="L32" s="227">
        <f>L12</f>
        <v>0</v>
      </c>
      <c r="M32" s="300">
        <f t="shared" ref="M32:P32" si="45">M12</f>
        <v>0</v>
      </c>
      <c r="N32" s="300">
        <f t="shared" si="45"/>
        <v>0</v>
      </c>
      <c r="O32" s="300">
        <f t="shared" si="45"/>
        <v>0</v>
      </c>
      <c r="P32" s="301">
        <f t="shared" si="45"/>
        <v>0</v>
      </c>
      <c r="R32" s="111">
        <f t="shared" si="16"/>
        <v>0</v>
      </c>
    </row>
    <row r="33" spans="1:20" s="99" customFormat="1" x14ac:dyDescent="0.2">
      <c r="B33" s="299" t="s">
        <v>2077</v>
      </c>
      <c r="C33" s="227">
        <f>'Hospital Inputs '!E31</f>
        <v>0</v>
      </c>
      <c r="D33" s="228">
        <f>D13</f>
        <v>0</v>
      </c>
      <c r="E33" s="229">
        <f t="shared" ref="E33:H33" si="46">E13</f>
        <v>0</v>
      </c>
      <c r="F33" s="229">
        <f t="shared" si="46"/>
        <v>0</v>
      </c>
      <c r="G33" s="229">
        <f t="shared" si="46"/>
        <v>0</v>
      </c>
      <c r="H33" s="230">
        <f t="shared" si="46"/>
        <v>0</v>
      </c>
      <c r="I33" s="191"/>
      <c r="J33" s="299" t="s">
        <v>2077</v>
      </c>
      <c r="K33" s="227">
        <f t="shared" si="6"/>
        <v>0</v>
      </c>
      <c r="L33" s="228">
        <f>L13</f>
        <v>0</v>
      </c>
      <c r="M33" s="229">
        <f t="shared" ref="M33:P33" si="47">M13</f>
        <v>0</v>
      </c>
      <c r="N33" s="229">
        <f t="shared" si="47"/>
        <v>0</v>
      </c>
      <c r="O33" s="229">
        <f t="shared" si="47"/>
        <v>0</v>
      </c>
      <c r="P33" s="230">
        <f t="shared" si="47"/>
        <v>0</v>
      </c>
      <c r="R33" s="111">
        <f t="shared" si="16"/>
        <v>0</v>
      </c>
    </row>
    <row r="34" spans="1:20" s="99" customFormat="1" x14ac:dyDescent="0.2">
      <c r="B34" s="123" t="s">
        <v>2119</v>
      </c>
      <c r="C34" s="210"/>
      <c r="D34" s="211"/>
      <c r="E34" s="212"/>
      <c r="F34" s="212"/>
      <c r="G34" s="212"/>
      <c r="H34" s="213"/>
      <c r="I34" s="191"/>
      <c r="J34" s="123" t="s">
        <v>2119</v>
      </c>
      <c r="K34" s="231"/>
      <c r="L34" s="215"/>
      <c r="M34" s="216"/>
      <c r="N34" s="216"/>
      <c r="O34" s="216"/>
      <c r="P34" s="217"/>
      <c r="R34" s="111"/>
    </row>
    <row r="35" spans="1:20" s="99" customFormat="1" x14ac:dyDescent="0.2">
      <c r="B35" s="183" t="s">
        <v>2014</v>
      </c>
      <c r="C35" s="218"/>
      <c r="D35" s="219"/>
      <c r="E35" s="220"/>
      <c r="F35" s="220"/>
      <c r="G35" s="220"/>
      <c r="H35" s="221"/>
      <c r="I35" s="191"/>
      <c r="J35" s="183" t="s">
        <v>2014</v>
      </c>
      <c r="K35" s="219"/>
      <c r="L35" s="219"/>
      <c r="M35" s="220"/>
      <c r="N35" s="220"/>
      <c r="O35" s="220"/>
      <c r="P35" s="221"/>
      <c r="R35" s="111"/>
    </row>
    <row r="36" spans="1:20" s="99" customFormat="1" ht="15" customHeight="1" x14ac:dyDescent="0.2">
      <c r="A36" s="495"/>
      <c r="B36" s="182" t="s">
        <v>2053</v>
      </c>
      <c r="C36" s="222">
        <f>'Physician Inputs'!C33</f>
        <v>0</v>
      </c>
      <c r="D36" s="222">
        <f>'Physician Inputs'!L33</f>
        <v>0</v>
      </c>
      <c r="E36" s="223">
        <f>'Physician Inputs'!M33</f>
        <v>0</v>
      </c>
      <c r="F36" s="223">
        <f>'Physician Inputs'!N33</f>
        <v>0</v>
      </c>
      <c r="G36" s="223">
        <f>'Physician Inputs'!O33</f>
        <v>0</v>
      </c>
      <c r="H36" s="224">
        <f>'Physician Inputs'!P33</f>
        <v>0</v>
      </c>
      <c r="I36" s="191"/>
      <c r="J36" s="182" t="s">
        <v>2053</v>
      </c>
      <c r="K36" s="222">
        <f t="shared" si="6"/>
        <v>0</v>
      </c>
      <c r="L36" s="222">
        <f>'Physician Inputs'!R33</f>
        <v>0</v>
      </c>
      <c r="M36" s="223">
        <f>'Physician Inputs'!S33</f>
        <v>0</v>
      </c>
      <c r="N36" s="223">
        <f>'Physician Inputs'!T33</f>
        <v>0</v>
      </c>
      <c r="O36" s="223">
        <f>'Physician Inputs'!U33</f>
        <v>0</v>
      </c>
      <c r="P36" s="224">
        <f>'Physician Inputs'!V33</f>
        <v>0</v>
      </c>
      <c r="R36" s="367">
        <f>SUM(L36:P36)-SUM(D36:H36)</f>
        <v>0</v>
      </c>
    </row>
    <row r="37" spans="1:20" s="99" customFormat="1" ht="15" x14ac:dyDescent="0.35">
      <c r="A37" s="495"/>
      <c r="B37" s="184" t="s">
        <v>1980</v>
      </c>
      <c r="C37" s="130">
        <f>'Physician Inputs'!C34</f>
        <v>0</v>
      </c>
      <c r="D37" s="130">
        <f>'Physician Inputs'!L34</f>
        <v>0</v>
      </c>
      <c r="E37" s="131">
        <f>'Physician Inputs'!M34</f>
        <v>0</v>
      </c>
      <c r="F37" s="131">
        <f>'Physician Inputs'!N34</f>
        <v>0</v>
      </c>
      <c r="G37" s="131">
        <f>'Physician Inputs'!O34</f>
        <v>0</v>
      </c>
      <c r="H37" s="132">
        <f>'Physician Inputs'!P34</f>
        <v>0</v>
      </c>
      <c r="I37" s="191"/>
      <c r="J37" s="184" t="s">
        <v>1980</v>
      </c>
      <c r="K37" s="130">
        <f t="shared" si="6"/>
        <v>0</v>
      </c>
      <c r="L37" s="130">
        <f>'Physician Inputs'!R34</f>
        <v>0</v>
      </c>
      <c r="M37" s="131">
        <f>'Physician Inputs'!S34</f>
        <v>0</v>
      </c>
      <c r="N37" s="131">
        <f>'Physician Inputs'!T34</f>
        <v>0</v>
      </c>
      <c r="O37" s="131">
        <f>'Physician Inputs'!U34</f>
        <v>0</v>
      </c>
      <c r="P37" s="132">
        <f>'Physician Inputs'!V34</f>
        <v>0</v>
      </c>
      <c r="R37" s="367">
        <f t="shared" si="16"/>
        <v>0</v>
      </c>
    </row>
    <row r="38" spans="1:20" s="99" customFormat="1" x14ac:dyDescent="0.2">
      <c r="A38" s="495"/>
      <c r="B38" s="182" t="s">
        <v>2014</v>
      </c>
      <c r="C38" s="222">
        <f>C36+C37</f>
        <v>0</v>
      </c>
      <c r="D38" s="222">
        <f t="shared" ref="D38:H38" si="48">D36+D37</f>
        <v>0</v>
      </c>
      <c r="E38" s="223">
        <f t="shared" si="48"/>
        <v>0</v>
      </c>
      <c r="F38" s="223">
        <f t="shared" si="48"/>
        <v>0</v>
      </c>
      <c r="G38" s="223">
        <f t="shared" si="48"/>
        <v>0</v>
      </c>
      <c r="H38" s="224">
        <f t="shared" si="48"/>
        <v>0</v>
      </c>
      <c r="I38" s="191"/>
      <c r="J38" s="182" t="s">
        <v>2014</v>
      </c>
      <c r="K38" s="222">
        <f t="shared" si="6"/>
        <v>0</v>
      </c>
      <c r="L38" s="222">
        <f>L36+L37</f>
        <v>0</v>
      </c>
      <c r="M38" s="223">
        <f t="shared" ref="M38" si="49">M36+M37</f>
        <v>0</v>
      </c>
      <c r="N38" s="223">
        <f t="shared" ref="N38" si="50">N36+N37</f>
        <v>0</v>
      </c>
      <c r="O38" s="223">
        <f t="shared" ref="O38" si="51">O36+O37</f>
        <v>0</v>
      </c>
      <c r="P38" s="224">
        <f t="shared" ref="P38" si="52">P36+P37</f>
        <v>0</v>
      </c>
      <c r="R38" s="367">
        <f t="shared" si="16"/>
        <v>0</v>
      </c>
    </row>
    <row r="39" spans="1:20" s="99" customFormat="1" ht="15" x14ac:dyDescent="0.35">
      <c r="A39" s="495"/>
      <c r="B39" s="182" t="s">
        <v>2165</v>
      </c>
      <c r="C39" s="130" t="e">
        <f>'Physician Inputs'!C36</f>
        <v>#DIV/0!</v>
      </c>
      <c r="D39" s="130">
        <f>'Physician Inputs'!L36</f>
        <v>0</v>
      </c>
      <c r="E39" s="131">
        <f>'Physician Inputs'!M36</f>
        <v>0</v>
      </c>
      <c r="F39" s="131">
        <f>'Physician Inputs'!N36</f>
        <v>0</v>
      </c>
      <c r="G39" s="131">
        <f>'Physician Inputs'!O36</f>
        <v>0</v>
      </c>
      <c r="H39" s="132">
        <f>'Physician Inputs'!P36</f>
        <v>0</v>
      </c>
      <c r="I39" s="191"/>
      <c r="J39" s="182" t="s">
        <v>2165</v>
      </c>
      <c r="K39" s="130" t="e">
        <f>C39</f>
        <v>#DIV/0!</v>
      </c>
      <c r="L39" s="130" t="e">
        <f>'Physician Inputs'!R36</f>
        <v>#DIV/0!</v>
      </c>
      <c r="M39" s="131" t="e">
        <f>'Physician Inputs'!S36</f>
        <v>#DIV/0!</v>
      </c>
      <c r="N39" s="131" t="e">
        <f>'Physician Inputs'!T36</f>
        <v>#DIV/0!</v>
      </c>
      <c r="O39" s="131" t="e">
        <f>'Physician Inputs'!U36</f>
        <v>#DIV/0!</v>
      </c>
      <c r="P39" s="132" t="e">
        <f>'Physician Inputs'!V36</f>
        <v>#DIV/0!</v>
      </c>
      <c r="R39" s="367" t="e">
        <f t="shared" si="16"/>
        <v>#DIV/0!</v>
      </c>
    </row>
    <row r="40" spans="1:20" s="99" customFormat="1" x14ac:dyDescent="0.2">
      <c r="A40" s="495"/>
      <c r="B40" s="182" t="s">
        <v>2170</v>
      </c>
      <c r="C40" s="222" t="e">
        <f>C38-C39</f>
        <v>#DIV/0!</v>
      </c>
      <c r="D40" s="222">
        <f>D38-D39</f>
        <v>0</v>
      </c>
      <c r="E40" s="223">
        <f t="shared" ref="E40:H40" si="53">E38-E39</f>
        <v>0</v>
      </c>
      <c r="F40" s="223">
        <f t="shared" si="53"/>
        <v>0</v>
      </c>
      <c r="G40" s="223">
        <f t="shared" si="53"/>
        <v>0</v>
      </c>
      <c r="H40" s="224">
        <f t="shared" si="53"/>
        <v>0</v>
      </c>
      <c r="I40" s="191"/>
      <c r="J40" s="182" t="s">
        <v>2170</v>
      </c>
      <c r="K40" s="222" t="e">
        <f>C40</f>
        <v>#DIV/0!</v>
      </c>
      <c r="L40" s="222" t="e">
        <f t="shared" ref="L40:P40" si="54">L38-L39</f>
        <v>#DIV/0!</v>
      </c>
      <c r="M40" s="223" t="e">
        <f t="shared" si="54"/>
        <v>#DIV/0!</v>
      </c>
      <c r="N40" s="223" t="e">
        <f t="shared" si="54"/>
        <v>#DIV/0!</v>
      </c>
      <c r="O40" s="223" t="e">
        <f t="shared" si="54"/>
        <v>#DIV/0!</v>
      </c>
      <c r="P40" s="224" t="e">
        <f t="shared" si="54"/>
        <v>#DIV/0!</v>
      </c>
      <c r="R40" s="367" t="e">
        <f t="shared" si="16"/>
        <v>#DIV/0!</v>
      </c>
    </row>
    <row r="41" spans="1:20" s="99" customFormat="1" ht="15" x14ac:dyDescent="0.35">
      <c r="A41" s="495"/>
      <c r="B41" s="184" t="s">
        <v>2002</v>
      </c>
      <c r="C41" s="130">
        <f>'Physician Inputs'!C47</f>
        <v>0</v>
      </c>
      <c r="D41" s="130">
        <f>'Physician Inputs'!L47</f>
        <v>0</v>
      </c>
      <c r="E41" s="131">
        <f>'Physician Inputs'!M47</f>
        <v>0</v>
      </c>
      <c r="F41" s="131">
        <f>'Physician Inputs'!N47</f>
        <v>0</v>
      </c>
      <c r="G41" s="131">
        <f>'Physician Inputs'!O47</f>
        <v>0</v>
      </c>
      <c r="H41" s="132">
        <f>'Physician Inputs'!P47</f>
        <v>0</v>
      </c>
      <c r="I41" s="191"/>
      <c r="J41" s="184" t="s">
        <v>2002</v>
      </c>
      <c r="K41" s="130">
        <f t="shared" si="6"/>
        <v>0</v>
      </c>
      <c r="L41" s="130">
        <f>'Physician Inputs'!R47</f>
        <v>0</v>
      </c>
      <c r="M41" s="131">
        <f>'Physician Inputs'!S47</f>
        <v>0</v>
      </c>
      <c r="N41" s="131">
        <f>'Physician Inputs'!T47</f>
        <v>0</v>
      </c>
      <c r="O41" s="131">
        <f>'Physician Inputs'!U47</f>
        <v>0</v>
      </c>
      <c r="P41" s="132">
        <f>'Physician Inputs'!V47</f>
        <v>0</v>
      </c>
      <c r="R41" s="367">
        <f>SUM(L41:P41)-SUM(D41:H41)</f>
        <v>0</v>
      </c>
    </row>
    <row r="42" spans="1:20" s="99" customFormat="1" x14ac:dyDescent="0.2">
      <c r="B42" s="183" t="s">
        <v>17</v>
      </c>
      <c r="C42" s="226" t="e">
        <f>C40-C41</f>
        <v>#DIV/0!</v>
      </c>
      <c r="D42" s="222">
        <f>D40-D41</f>
        <v>0</v>
      </c>
      <c r="E42" s="233">
        <f t="shared" ref="E42:H42" si="55">E40-E41</f>
        <v>0</v>
      </c>
      <c r="F42" s="233">
        <f t="shared" si="55"/>
        <v>0</v>
      </c>
      <c r="G42" s="233">
        <f t="shared" si="55"/>
        <v>0</v>
      </c>
      <c r="H42" s="234">
        <f t="shared" si="55"/>
        <v>0</v>
      </c>
      <c r="I42" s="191"/>
      <c r="J42" s="232" t="s">
        <v>17</v>
      </c>
      <c r="K42" s="222" t="e">
        <f t="shared" si="6"/>
        <v>#DIV/0!</v>
      </c>
      <c r="L42" s="222" t="e">
        <f>L40-L41</f>
        <v>#DIV/0!</v>
      </c>
      <c r="M42" s="233" t="e">
        <f t="shared" ref="M42" si="56">M40-M41</f>
        <v>#DIV/0!</v>
      </c>
      <c r="N42" s="233" t="e">
        <f t="shared" ref="N42" si="57">N40-N41</f>
        <v>#DIV/0!</v>
      </c>
      <c r="O42" s="233" t="e">
        <f t="shared" ref="O42" si="58">O40-O41</f>
        <v>#DIV/0!</v>
      </c>
      <c r="P42" s="234" t="e">
        <f t="shared" ref="P42" si="59">P40-P41</f>
        <v>#DIV/0!</v>
      </c>
      <c r="R42" s="367" t="e">
        <f t="shared" si="16"/>
        <v>#DIV/0!</v>
      </c>
      <c r="T42" s="373">
        <f>SUM(D42:H42)</f>
        <v>0</v>
      </c>
    </row>
    <row r="43" spans="1:20" s="99" customFormat="1" x14ac:dyDescent="0.2">
      <c r="B43" s="112" t="s">
        <v>1996</v>
      </c>
      <c r="C43" s="198">
        <f>IFERROR((C42/C40),)</f>
        <v>0</v>
      </c>
      <c r="D43" s="198">
        <f>IFERROR((D42/D40),0)</f>
        <v>0</v>
      </c>
      <c r="E43" s="199">
        <f t="shared" ref="E43:H43" si="60">IFERROR((E42/E40),0)</f>
        <v>0</v>
      </c>
      <c r="F43" s="199">
        <f t="shared" si="60"/>
        <v>0</v>
      </c>
      <c r="G43" s="199">
        <f t="shared" si="60"/>
        <v>0</v>
      </c>
      <c r="H43" s="200">
        <f t="shared" si="60"/>
        <v>0</v>
      </c>
      <c r="I43" s="191"/>
      <c r="J43" s="112" t="s">
        <v>1996</v>
      </c>
      <c r="K43" s="198">
        <f t="shared" si="6"/>
        <v>0</v>
      </c>
      <c r="L43" s="198">
        <f>IFERROR((L42/L40),0)</f>
        <v>0</v>
      </c>
      <c r="M43" s="199">
        <f t="shared" ref="M43" si="61">IFERROR((M42/M40),0)</f>
        <v>0</v>
      </c>
      <c r="N43" s="199">
        <f t="shared" ref="N43" si="62">IFERROR((N42/N40),0)</f>
        <v>0</v>
      </c>
      <c r="O43" s="199">
        <f t="shared" ref="O43" si="63">IFERROR((O42/O40),0)</f>
        <v>0</v>
      </c>
      <c r="P43" s="200">
        <f t="shared" ref="P43" si="64">IFERROR((P42/P40),0)</f>
        <v>0</v>
      </c>
      <c r="R43" s="337"/>
      <c r="T43" s="373" t="e">
        <f>SUM(L42:P42)</f>
        <v>#DIV/0!</v>
      </c>
    </row>
    <row r="44" spans="1:20" s="99" customFormat="1" x14ac:dyDescent="0.2">
      <c r="B44" s="183" t="s">
        <v>2003</v>
      </c>
      <c r="C44" s="235"/>
      <c r="D44" s="235"/>
      <c r="E44" s="225"/>
      <c r="F44" s="225"/>
      <c r="G44" s="225"/>
      <c r="H44" s="236"/>
      <c r="I44" s="191"/>
      <c r="J44" s="192" t="s">
        <v>2003</v>
      </c>
      <c r="K44" s="235"/>
      <c r="L44" s="235"/>
      <c r="M44" s="225"/>
      <c r="N44" s="225"/>
      <c r="O44" s="225"/>
      <c r="P44" s="236"/>
      <c r="R44" s="111">
        <f t="shared" si="16"/>
        <v>0</v>
      </c>
      <c r="T44" s="374" t="e">
        <f>(T43-T42)/T42</f>
        <v>#DIV/0!</v>
      </c>
    </row>
    <row r="45" spans="1:20" s="99" customFormat="1" x14ac:dyDescent="0.2">
      <c r="B45" s="185" t="s">
        <v>1982</v>
      </c>
      <c r="C45" s="228">
        <f>'Physician Inputs'!C29</f>
        <v>0</v>
      </c>
      <c r="D45" s="228" t="e">
        <f>'Physician Inputs'!L29</f>
        <v>#DIV/0!</v>
      </c>
      <c r="E45" s="229" t="e">
        <f>'Physician Inputs'!M29</f>
        <v>#DIV/0!</v>
      </c>
      <c r="F45" s="229" t="e">
        <f>'Physician Inputs'!N29</f>
        <v>#DIV/0!</v>
      </c>
      <c r="G45" s="229" t="e">
        <f>'Physician Inputs'!O29</f>
        <v>#DIV/0!</v>
      </c>
      <c r="H45" s="230" t="e">
        <f>'Physician Inputs'!P29</f>
        <v>#DIV/0!</v>
      </c>
      <c r="I45" s="191"/>
      <c r="J45" s="185" t="s">
        <v>1982</v>
      </c>
      <c r="K45" s="228">
        <f t="shared" si="6"/>
        <v>0</v>
      </c>
      <c r="L45" s="228" t="e">
        <f>'Physician Inputs'!R29</f>
        <v>#DIV/0!</v>
      </c>
      <c r="M45" s="229" t="e">
        <f>'Physician Inputs'!S29</f>
        <v>#DIV/0!</v>
      </c>
      <c r="N45" s="229" t="e">
        <f>'Physician Inputs'!T29</f>
        <v>#DIV/0!</v>
      </c>
      <c r="O45" s="229" t="e">
        <f>'Physician Inputs'!U29</f>
        <v>#DIV/0!</v>
      </c>
      <c r="P45" s="230" t="e">
        <f>'Physician Inputs'!V29</f>
        <v>#DIV/0!</v>
      </c>
      <c r="R45" s="186" t="e">
        <f t="shared" si="16"/>
        <v>#DIV/0!</v>
      </c>
    </row>
    <row r="46" spans="1:20" s="99" customFormat="1" x14ac:dyDescent="0.2">
      <c r="B46" s="98"/>
      <c r="C46" s="98"/>
    </row>
    <row r="47" spans="1:20" s="99" customFormat="1" x14ac:dyDescent="0.2">
      <c r="B47" s="98"/>
      <c r="C47" s="126"/>
    </row>
    <row r="48" spans="1:20" s="99" customFormat="1" x14ac:dyDescent="0.2">
      <c r="B48" s="98"/>
      <c r="C48" s="126"/>
      <c r="D48" s="126"/>
      <c r="E48" s="126"/>
      <c r="F48" s="126"/>
      <c r="G48" s="126"/>
      <c r="H48" s="126"/>
      <c r="K48" s="126"/>
      <c r="L48" s="126"/>
      <c r="M48" s="126"/>
      <c r="N48" s="126"/>
      <c r="O48" s="126"/>
      <c r="P48" s="239"/>
    </row>
    <row r="49" spans="2:16" s="99" customFormat="1" x14ac:dyDescent="0.2">
      <c r="B49" s="98"/>
      <c r="C49" s="126"/>
      <c r="D49" s="126"/>
      <c r="E49" s="126"/>
      <c r="F49" s="126"/>
      <c r="G49" s="126"/>
      <c r="H49" s="126"/>
      <c r="K49" s="126"/>
      <c r="L49" s="126"/>
      <c r="M49" s="126"/>
      <c r="N49" s="126"/>
      <c r="O49" s="126"/>
      <c r="P49" s="126"/>
    </row>
    <row r="50" spans="2:16" s="99" customFormat="1" x14ac:dyDescent="0.2">
      <c r="B50" s="98"/>
      <c r="C50" s="98"/>
      <c r="D50" s="127"/>
      <c r="H50" s="375"/>
      <c r="P50" s="375"/>
    </row>
    <row r="51" spans="2:16" s="99" customFormat="1" x14ac:dyDescent="0.2">
      <c r="B51" s="98"/>
      <c r="C51" s="98"/>
      <c r="D51" s="127"/>
    </row>
    <row r="52" spans="2:16" s="99" customFormat="1" x14ac:dyDescent="0.2">
      <c r="B52" s="98"/>
      <c r="C52" s="98"/>
    </row>
    <row r="53" spans="2:16" s="99" customFormat="1" x14ac:dyDescent="0.2">
      <c r="B53" s="98"/>
      <c r="C53" s="98"/>
    </row>
    <row r="54" spans="2:16" s="99" customFormat="1" x14ac:dyDescent="0.2">
      <c r="B54" s="98"/>
      <c r="C54" s="98"/>
    </row>
    <row r="55" spans="2:16" s="99" customFormat="1" x14ac:dyDescent="0.2">
      <c r="B55" s="98"/>
      <c r="C55" s="98"/>
    </row>
    <row r="56" spans="2:16" s="99" customFormat="1" x14ac:dyDescent="0.2">
      <c r="B56" s="98"/>
      <c r="C56" s="98"/>
    </row>
    <row r="57" spans="2:16" s="99" customFormat="1" x14ac:dyDescent="0.2">
      <c r="B57" s="98"/>
      <c r="C57" s="98"/>
    </row>
    <row r="58" spans="2:16" s="99" customFormat="1" x14ac:dyDescent="0.2">
      <c r="B58" s="98"/>
      <c r="C58" s="98"/>
    </row>
    <row r="59" spans="2:16" s="99" customFormat="1" x14ac:dyDescent="0.2">
      <c r="B59" s="98"/>
      <c r="C59" s="98"/>
    </row>
    <row r="60" spans="2:16" s="99" customFormat="1" x14ac:dyDescent="0.2">
      <c r="B60" s="98"/>
      <c r="C60" s="98"/>
    </row>
    <row r="61" spans="2:16" s="99" customFormat="1" x14ac:dyDescent="0.2">
      <c r="B61" s="98"/>
      <c r="C61" s="98"/>
    </row>
    <row r="62" spans="2:16" s="99" customFormat="1" x14ac:dyDescent="0.2">
      <c r="B62" s="98"/>
      <c r="C62" s="98"/>
    </row>
    <row r="63" spans="2:16" s="99" customFormat="1" x14ac:dyDescent="0.2">
      <c r="B63" s="98"/>
      <c r="C63" s="98"/>
    </row>
    <row r="64" spans="2:16" s="99" customFormat="1" x14ac:dyDescent="0.2">
      <c r="B64" s="98"/>
      <c r="C64" s="98"/>
    </row>
    <row r="65" spans="2:3" s="99" customFormat="1" x14ac:dyDescent="0.2">
      <c r="B65" s="98"/>
      <c r="C65" s="98"/>
    </row>
    <row r="66" spans="2:3" s="99" customFormat="1" x14ac:dyDescent="0.2">
      <c r="B66" s="98"/>
      <c r="C66" s="98"/>
    </row>
    <row r="67" spans="2:3" s="99" customFormat="1" x14ac:dyDescent="0.2">
      <c r="B67" s="98"/>
      <c r="C67" s="98"/>
    </row>
    <row r="68" spans="2:3" s="99" customFormat="1" x14ac:dyDescent="0.2">
      <c r="B68" s="98"/>
      <c r="C68" s="98"/>
    </row>
    <row r="69" spans="2:3" s="99" customFormat="1" x14ac:dyDescent="0.2">
      <c r="B69" s="98"/>
      <c r="C69" s="98"/>
    </row>
    <row r="70" spans="2:3" s="99" customFormat="1" x14ac:dyDescent="0.2">
      <c r="B70" s="98"/>
      <c r="C70" s="98"/>
    </row>
    <row r="71" spans="2:3" s="99" customFormat="1" x14ac:dyDescent="0.2">
      <c r="B71" s="98"/>
      <c r="C71" s="98"/>
    </row>
    <row r="72" spans="2:3" s="99" customFormat="1" x14ac:dyDescent="0.2">
      <c r="B72" s="98"/>
      <c r="C72" s="98"/>
    </row>
    <row r="73" spans="2:3" s="99" customFormat="1" x14ac:dyDescent="0.2">
      <c r="B73" s="98"/>
      <c r="C73" s="98"/>
    </row>
    <row r="74" spans="2:3" s="99" customFormat="1" x14ac:dyDescent="0.2">
      <c r="B74" s="98"/>
      <c r="C74" s="98"/>
    </row>
    <row r="75" spans="2:3" s="99" customFormat="1" x14ac:dyDescent="0.2">
      <c r="B75" s="98"/>
      <c r="C75" s="98"/>
    </row>
    <row r="76" spans="2:3" s="99" customFormat="1" x14ac:dyDescent="0.2">
      <c r="B76" s="98"/>
      <c r="C76" s="98"/>
    </row>
    <row r="77" spans="2:3" s="99" customFormat="1" x14ac:dyDescent="0.2">
      <c r="B77" s="98"/>
      <c r="C77" s="98"/>
    </row>
    <row r="78" spans="2:3" s="99" customFormat="1" x14ac:dyDescent="0.2">
      <c r="B78" s="98"/>
      <c r="C78" s="98"/>
    </row>
    <row r="79" spans="2:3" s="99" customFormat="1" x14ac:dyDescent="0.2">
      <c r="B79" s="98"/>
      <c r="C79" s="98"/>
    </row>
    <row r="80" spans="2:3" s="99" customFormat="1" x14ac:dyDescent="0.2">
      <c r="B80" s="98"/>
      <c r="C80" s="98"/>
    </row>
    <row r="81" spans="2:3" s="99" customFormat="1" x14ac:dyDescent="0.2">
      <c r="B81" s="98"/>
      <c r="C81" s="98"/>
    </row>
    <row r="82" spans="2:3" s="99" customFormat="1" x14ac:dyDescent="0.2">
      <c r="B82" s="98"/>
      <c r="C82" s="98"/>
    </row>
    <row r="83" spans="2:3" s="99" customFormat="1" x14ac:dyDescent="0.2">
      <c r="B83" s="98"/>
      <c r="C83" s="98"/>
    </row>
    <row r="84" spans="2:3" s="99" customFormat="1" x14ac:dyDescent="0.2">
      <c r="B84" s="98"/>
      <c r="C84" s="98"/>
    </row>
    <row r="85" spans="2:3" s="99" customFormat="1" x14ac:dyDescent="0.2">
      <c r="B85" s="98"/>
      <c r="C85" s="98"/>
    </row>
    <row r="86" spans="2:3" s="99" customFormat="1" x14ac:dyDescent="0.2">
      <c r="B86" s="98"/>
      <c r="C86" s="98"/>
    </row>
    <row r="87" spans="2:3" s="99" customFormat="1" x14ac:dyDescent="0.2">
      <c r="B87" s="98"/>
      <c r="C87" s="98"/>
    </row>
    <row r="88" spans="2:3" s="99" customFormat="1" x14ac:dyDescent="0.2">
      <c r="B88" s="98"/>
      <c r="C88" s="98"/>
    </row>
    <row r="89" spans="2:3" s="99" customFormat="1" x14ac:dyDescent="0.2">
      <c r="B89" s="98"/>
      <c r="C89" s="98"/>
    </row>
    <row r="90" spans="2:3" s="99" customFormat="1" x14ac:dyDescent="0.2">
      <c r="B90" s="98"/>
      <c r="C90" s="98"/>
    </row>
    <row r="91" spans="2:3" s="99" customFormat="1" x14ac:dyDescent="0.2">
      <c r="B91" s="98"/>
      <c r="C91" s="98"/>
    </row>
    <row r="92" spans="2:3" s="99" customFormat="1" x14ac:dyDescent="0.2">
      <c r="B92" s="98"/>
      <c r="C92" s="98"/>
    </row>
    <row r="93" spans="2:3" s="99" customFormat="1" x14ac:dyDescent="0.2">
      <c r="B93" s="98"/>
      <c r="C93" s="98"/>
    </row>
    <row r="94" spans="2:3" s="99" customFormat="1" x14ac:dyDescent="0.2">
      <c r="B94" s="98"/>
      <c r="C94" s="98"/>
    </row>
    <row r="95" spans="2:3" s="99" customFormat="1" x14ac:dyDescent="0.2">
      <c r="B95" s="98"/>
      <c r="C95" s="98"/>
    </row>
    <row r="96" spans="2:3" s="99" customFormat="1" x14ac:dyDescent="0.2">
      <c r="B96" s="98"/>
      <c r="C96" s="98"/>
    </row>
    <row r="97" spans="2:3" s="99" customFormat="1" x14ac:dyDescent="0.2">
      <c r="B97" s="98"/>
      <c r="C97" s="98"/>
    </row>
    <row r="98" spans="2:3" s="99" customFormat="1" x14ac:dyDescent="0.2">
      <c r="B98" s="98"/>
      <c r="C98" s="98"/>
    </row>
    <row r="99" spans="2:3" s="99" customFormat="1" x14ac:dyDescent="0.2">
      <c r="B99" s="98"/>
      <c r="C99" s="98"/>
    </row>
    <row r="100" spans="2:3" s="99" customFormat="1" x14ac:dyDescent="0.2">
      <c r="B100" s="98"/>
      <c r="C100" s="98"/>
    </row>
    <row r="101" spans="2:3" s="99" customFormat="1" x14ac:dyDescent="0.2">
      <c r="B101" s="98"/>
      <c r="C101" s="98"/>
    </row>
    <row r="102" spans="2:3" s="99" customFormat="1" x14ac:dyDescent="0.2">
      <c r="B102" s="98"/>
      <c r="C102" s="98"/>
    </row>
    <row r="103" spans="2:3" s="99" customFormat="1" x14ac:dyDescent="0.2">
      <c r="B103" s="98"/>
      <c r="C103" s="98"/>
    </row>
    <row r="104" spans="2:3" s="99" customFormat="1" x14ac:dyDescent="0.2">
      <c r="B104" s="98"/>
      <c r="C104" s="98"/>
    </row>
    <row r="105" spans="2:3" s="99" customFormat="1" x14ac:dyDescent="0.2">
      <c r="B105" s="98"/>
      <c r="C105" s="98"/>
    </row>
    <row r="106" spans="2:3" s="99" customFormat="1" x14ac:dyDescent="0.2">
      <c r="B106" s="98"/>
      <c r="C106" s="98"/>
    </row>
    <row r="107" spans="2:3" s="99" customFormat="1" x14ac:dyDescent="0.2">
      <c r="B107" s="98"/>
      <c r="C107" s="98"/>
    </row>
    <row r="108" spans="2:3" s="99" customFormat="1" x14ac:dyDescent="0.2">
      <c r="B108" s="98"/>
      <c r="C108" s="98"/>
    </row>
    <row r="109" spans="2:3" s="99" customFormat="1" x14ac:dyDescent="0.2">
      <c r="B109" s="98"/>
      <c r="C109" s="98"/>
    </row>
    <row r="110" spans="2:3" s="99" customFormat="1" x14ac:dyDescent="0.2">
      <c r="B110" s="98"/>
      <c r="C110" s="98"/>
    </row>
    <row r="111" spans="2:3" s="99" customFormat="1" x14ac:dyDescent="0.2">
      <c r="B111" s="98"/>
      <c r="C111" s="98"/>
    </row>
    <row r="112" spans="2:3" s="99" customFormat="1" x14ac:dyDescent="0.2">
      <c r="B112" s="98"/>
      <c r="C112" s="98"/>
    </row>
    <row r="113" spans="2:3" s="99" customFormat="1" x14ac:dyDescent="0.2">
      <c r="B113" s="98"/>
      <c r="C113" s="98"/>
    </row>
    <row r="114" spans="2:3" s="99" customFormat="1" x14ac:dyDescent="0.2">
      <c r="B114" s="98"/>
      <c r="C114" s="98"/>
    </row>
    <row r="115" spans="2:3" s="99" customFormat="1" x14ac:dyDescent="0.2">
      <c r="B115" s="98"/>
      <c r="C115" s="98"/>
    </row>
    <row r="116" spans="2:3" s="99" customFormat="1" x14ac:dyDescent="0.2">
      <c r="B116" s="98"/>
      <c r="C116" s="98"/>
    </row>
    <row r="117" spans="2:3" s="99" customFormat="1" x14ac:dyDescent="0.2">
      <c r="B117" s="98"/>
      <c r="C117" s="98"/>
    </row>
    <row r="118" spans="2:3" s="99" customFormat="1" x14ac:dyDescent="0.2">
      <c r="B118" s="98"/>
      <c r="C118" s="98"/>
    </row>
    <row r="119" spans="2:3" s="99" customFormat="1" x14ac:dyDescent="0.2">
      <c r="B119" s="98"/>
      <c r="C119" s="98"/>
    </row>
    <row r="120" spans="2:3" s="99" customFormat="1" x14ac:dyDescent="0.2">
      <c r="B120" s="98"/>
      <c r="C120" s="98"/>
    </row>
    <row r="121" spans="2:3" s="99" customFormat="1" x14ac:dyDescent="0.2">
      <c r="B121" s="98"/>
      <c r="C121" s="98"/>
    </row>
    <row r="122" spans="2:3" s="99" customFormat="1" x14ac:dyDescent="0.2">
      <c r="B122" s="98"/>
      <c r="C122" s="98"/>
    </row>
    <row r="123" spans="2:3" s="99" customFormat="1" x14ac:dyDescent="0.2">
      <c r="B123" s="98"/>
      <c r="C123" s="98"/>
    </row>
    <row r="124" spans="2:3" s="99" customFormat="1" x14ac:dyDescent="0.2">
      <c r="B124" s="98"/>
      <c r="C124" s="98"/>
    </row>
    <row r="125" spans="2:3" s="99" customFormat="1" x14ac:dyDescent="0.2">
      <c r="B125" s="98"/>
      <c r="C125" s="98"/>
    </row>
    <row r="126" spans="2:3" s="99" customFormat="1" x14ac:dyDescent="0.2">
      <c r="B126" s="98"/>
      <c r="C126" s="98"/>
    </row>
    <row r="127" spans="2:3" s="99" customFormat="1" x14ac:dyDescent="0.2">
      <c r="B127" s="98"/>
      <c r="C127" s="98"/>
    </row>
    <row r="128" spans="2:3" s="99" customFormat="1" x14ac:dyDescent="0.2">
      <c r="B128" s="98"/>
      <c r="C128" s="98"/>
    </row>
    <row r="129" spans="2:3" s="99" customFormat="1" x14ac:dyDescent="0.2">
      <c r="B129" s="98"/>
      <c r="C129" s="98"/>
    </row>
    <row r="130" spans="2:3" s="99" customFormat="1" x14ac:dyDescent="0.2">
      <c r="B130" s="98"/>
      <c r="C130" s="98"/>
    </row>
    <row r="131" spans="2:3" s="99" customFormat="1" x14ac:dyDescent="0.2">
      <c r="B131" s="98"/>
      <c r="C131" s="98"/>
    </row>
    <row r="132" spans="2:3" s="99" customFormat="1" x14ac:dyDescent="0.2">
      <c r="B132" s="98"/>
      <c r="C132" s="98"/>
    </row>
    <row r="133" spans="2:3" s="99" customFormat="1" x14ac:dyDescent="0.2">
      <c r="B133" s="98"/>
      <c r="C133" s="98"/>
    </row>
    <row r="134" spans="2:3" s="99" customFormat="1" x14ac:dyDescent="0.2">
      <c r="B134" s="98"/>
      <c r="C134" s="98"/>
    </row>
    <row r="135" spans="2:3" s="99" customFormat="1" x14ac:dyDescent="0.2">
      <c r="B135" s="98"/>
      <c r="C135" s="98"/>
    </row>
    <row r="136" spans="2:3" s="99" customFormat="1" x14ac:dyDescent="0.2">
      <c r="B136" s="98"/>
      <c r="C136" s="98"/>
    </row>
    <row r="137" spans="2:3" s="99" customFormat="1" x14ac:dyDescent="0.2">
      <c r="B137" s="98"/>
      <c r="C137" s="98"/>
    </row>
    <row r="138" spans="2:3" s="99" customFormat="1" x14ac:dyDescent="0.2">
      <c r="B138" s="98"/>
      <c r="C138" s="98"/>
    </row>
    <row r="139" spans="2:3" s="99" customFormat="1" x14ac:dyDescent="0.2">
      <c r="B139" s="98"/>
      <c r="C139" s="98"/>
    </row>
    <row r="140" spans="2:3" s="99" customFormat="1" x14ac:dyDescent="0.2">
      <c r="B140" s="98"/>
      <c r="C140" s="98"/>
    </row>
    <row r="141" spans="2:3" s="99" customFormat="1" x14ac:dyDescent="0.2">
      <c r="B141" s="98"/>
      <c r="C141" s="98"/>
    </row>
    <row r="142" spans="2:3" s="99" customFormat="1" x14ac:dyDescent="0.2">
      <c r="B142" s="98"/>
      <c r="C142" s="98"/>
    </row>
    <row r="143" spans="2:3" s="99" customFormat="1" x14ac:dyDescent="0.2">
      <c r="B143" s="98"/>
      <c r="C143" s="98"/>
    </row>
    <row r="144" spans="2:3" s="99" customFormat="1" x14ac:dyDescent="0.2">
      <c r="B144" s="98"/>
      <c r="C144" s="98"/>
    </row>
    <row r="145" spans="2:3" s="99" customFormat="1" x14ac:dyDescent="0.2">
      <c r="B145" s="98"/>
      <c r="C145" s="98"/>
    </row>
    <row r="146" spans="2:3" s="99" customFormat="1" x14ac:dyDescent="0.2">
      <c r="B146" s="98"/>
      <c r="C146" s="98"/>
    </row>
    <row r="147" spans="2:3" s="99" customFormat="1" x14ac:dyDescent="0.2">
      <c r="B147" s="98"/>
      <c r="C147" s="98"/>
    </row>
    <row r="148" spans="2:3" s="99" customFormat="1" x14ac:dyDescent="0.2">
      <c r="B148" s="98"/>
      <c r="C148" s="98"/>
    </row>
    <row r="149" spans="2:3" s="99" customFormat="1" x14ac:dyDescent="0.2">
      <c r="B149" s="98"/>
      <c r="C149" s="98"/>
    </row>
    <row r="150" spans="2:3" s="99" customFormat="1" x14ac:dyDescent="0.2">
      <c r="B150" s="98"/>
      <c r="C150" s="98"/>
    </row>
    <row r="151" spans="2:3" s="99" customFormat="1" x14ac:dyDescent="0.2">
      <c r="B151" s="98"/>
      <c r="C151" s="98"/>
    </row>
    <row r="152" spans="2:3" s="99" customFormat="1" x14ac:dyDescent="0.2">
      <c r="B152" s="98"/>
      <c r="C152" s="98"/>
    </row>
    <row r="153" spans="2:3" s="99" customFormat="1" x14ac:dyDescent="0.2">
      <c r="B153" s="98"/>
      <c r="C153" s="98"/>
    </row>
    <row r="154" spans="2:3" s="99" customFormat="1" x14ac:dyDescent="0.2">
      <c r="B154" s="98"/>
      <c r="C154" s="98"/>
    </row>
    <row r="155" spans="2:3" s="99" customFormat="1" x14ac:dyDescent="0.2">
      <c r="B155" s="98"/>
      <c r="C155" s="98"/>
    </row>
    <row r="156" spans="2:3" s="99" customFormat="1" x14ac:dyDescent="0.2">
      <c r="B156" s="98"/>
      <c r="C156" s="98"/>
    </row>
    <row r="157" spans="2:3" s="99" customFormat="1" x14ac:dyDescent="0.2">
      <c r="B157" s="98"/>
      <c r="C157" s="98"/>
    </row>
    <row r="158" spans="2:3" s="99" customFormat="1" x14ac:dyDescent="0.2">
      <c r="B158" s="98"/>
      <c r="C158" s="98"/>
    </row>
    <row r="159" spans="2:3" s="99" customFormat="1" x14ac:dyDescent="0.2">
      <c r="B159" s="98"/>
      <c r="C159" s="98"/>
    </row>
    <row r="160" spans="2:3" s="99" customFormat="1" x14ac:dyDescent="0.2">
      <c r="B160" s="98"/>
      <c r="C160" s="98"/>
    </row>
    <row r="161" spans="2:3" s="99" customFormat="1" x14ac:dyDescent="0.2">
      <c r="B161" s="98"/>
      <c r="C161" s="98"/>
    </row>
    <row r="162" spans="2:3" s="99" customFormat="1" x14ac:dyDescent="0.2">
      <c r="B162" s="98"/>
      <c r="C162" s="98"/>
    </row>
    <row r="163" spans="2:3" s="99" customFormat="1" x14ac:dyDescent="0.2">
      <c r="B163" s="98"/>
      <c r="C163" s="98"/>
    </row>
    <row r="164" spans="2:3" s="99" customFormat="1" x14ac:dyDescent="0.2">
      <c r="B164" s="98"/>
      <c r="C164" s="98"/>
    </row>
    <row r="165" spans="2:3" s="99" customFormat="1" x14ac:dyDescent="0.2">
      <c r="B165" s="98"/>
      <c r="C165" s="98"/>
    </row>
    <row r="166" spans="2:3" s="99" customFormat="1" x14ac:dyDescent="0.2">
      <c r="B166" s="98"/>
      <c r="C166" s="98"/>
    </row>
    <row r="167" spans="2:3" s="99" customFormat="1" x14ac:dyDescent="0.2">
      <c r="B167" s="98"/>
      <c r="C167" s="98"/>
    </row>
    <row r="168" spans="2:3" s="99" customFormat="1" x14ac:dyDescent="0.2">
      <c r="B168" s="98"/>
      <c r="C168" s="98"/>
    </row>
    <row r="169" spans="2:3" s="99" customFormat="1" x14ac:dyDescent="0.2">
      <c r="B169" s="98"/>
      <c r="C169" s="98"/>
    </row>
    <row r="170" spans="2:3" s="99" customFormat="1" x14ac:dyDescent="0.2">
      <c r="B170" s="98"/>
      <c r="C170" s="98"/>
    </row>
    <row r="171" spans="2:3" s="99" customFormat="1" x14ac:dyDescent="0.2">
      <c r="B171" s="98"/>
      <c r="C171" s="98"/>
    </row>
    <row r="172" spans="2:3" s="99" customFormat="1" x14ac:dyDescent="0.2">
      <c r="B172" s="98"/>
      <c r="C172" s="98"/>
    </row>
    <row r="173" spans="2:3" s="99" customFormat="1" x14ac:dyDescent="0.2">
      <c r="B173" s="98"/>
      <c r="C173" s="98"/>
    </row>
    <row r="174" spans="2:3" s="99" customFormat="1" x14ac:dyDescent="0.2">
      <c r="B174" s="98"/>
      <c r="C174" s="98"/>
    </row>
    <row r="175" spans="2:3" s="99" customFormat="1" x14ac:dyDescent="0.2">
      <c r="B175" s="98"/>
      <c r="C175" s="98"/>
    </row>
    <row r="176" spans="2:3" s="99" customFormat="1" x14ac:dyDescent="0.2">
      <c r="B176" s="98"/>
      <c r="C176" s="98"/>
    </row>
    <row r="177" spans="2:3" s="99" customFormat="1" x14ac:dyDescent="0.2">
      <c r="B177" s="98"/>
      <c r="C177" s="98"/>
    </row>
    <row r="178" spans="2:3" s="99" customFormat="1" x14ac:dyDescent="0.2">
      <c r="B178" s="98"/>
      <c r="C178" s="98"/>
    </row>
    <row r="179" spans="2:3" s="99" customFormat="1" x14ac:dyDescent="0.2">
      <c r="B179" s="98"/>
      <c r="C179" s="98"/>
    </row>
    <row r="180" spans="2:3" s="99" customFormat="1" x14ac:dyDescent="0.2">
      <c r="B180" s="98"/>
      <c r="C180" s="98"/>
    </row>
    <row r="181" spans="2:3" s="99" customFormat="1" x14ac:dyDescent="0.2">
      <c r="B181" s="98"/>
      <c r="C181" s="98"/>
    </row>
    <row r="182" spans="2:3" s="99" customFormat="1" x14ac:dyDescent="0.2">
      <c r="B182" s="98"/>
      <c r="C182" s="98"/>
    </row>
    <row r="183" spans="2:3" s="99" customFormat="1" x14ac:dyDescent="0.2">
      <c r="B183" s="98"/>
      <c r="C183" s="98"/>
    </row>
    <row r="184" spans="2:3" s="99" customFormat="1" x14ac:dyDescent="0.2">
      <c r="B184" s="98"/>
      <c r="C184" s="98"/>
    </row>
    <row r="185" spans="2:3" s="99" customFormat="1" x14ac:dyDescent="0.2">
      <c r="B185" s="98"/>
      <c r="C185" s="98"/>
    </row>
    <row r="186" spans="2:3" s="99" customFormat="1" x14ac:dyDescent="0.2">
      <c r="B186" s="98"/>
      <c r="C186" s="98"/>
    </row>
    <row r="187" spans="2:3" s="99" customFormat="1" x14ac:dyDescent="0.2">
      <c r="B187" s="98"/>
      <c r="C187" s="98"/>
    </row>
    <row r="188" spans="2:3" s="99" customFormat="1" x14ac:dyDescent="0.2">
      <c r="B188" s="98"/>
      <c r="C188" s="98"/>
    </row>
    <row r="189" spans="2:3" s="99" customFormat="1" x14ac:dyDescent="0.2">
      <c r="B189" s="98"/>
      <c r="C189" s="98"/>
    </row>
    <row r="190" spans="2:3" s="99" customFormat="1" x14ac:dyDescent="0.2">
      <c r="B190" s="98"/>
      <c r="C190" s="98"/>
    </row>
  </sheetData>
  <mergeCells count="5">
    <mergeCell ref="D2:H2"/>
    <mergeCell ref="L2:P2"/>
    <mergeCell ref="A5:A8"/>
    <mergeCell ref="A17:A18"/>
    <mergeCell ref="A36:A41"/>
  </mergeCells>
  <pageMargins left="0.7" right="0.7" top="0.75" bottom="0.75" header="0.3" footer="0.3"/>
  <pageSetup scale="39" orientation="portrait" r:id="rId1"/>
  <ignoredErrors>
    <ignoredError sqref="R21 R27" formulaRange="1"/>
    <ignoredError sqref="C41 L8:P8 C8:H8 L41:P41 D41:H4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Q198"/>
  <sheetViews>
    <sheetView zoomScale="90" zoomScaleNormal="90" workbookViewId="0"/>
  </sheetViews>
  <sheetFormatPr defaultColWidth="9.140625" defaultRowHeight="12.75" x14ac:dyDescent="0.2"/>
  <cols>
    <col min="1" max="1" width="3" style="307" customWidth="1"/>
    <col min="2" max="2" width="22.140625" style="307" customWidth="1"/>
    <col min="3" max="8" width="12" style="307" bestFit="1" customWidth="1"/>
    <col min="9" max="12" width="11.140625" style="307" bestFit="1" customWidth="1"/>
    <col min="13" max="13" width="10.140625" style="307" customWidth="1"/>
    <col min="14" max="17" width="9.140625" style="307"/>
    <col min="18" max="18" width="4.5703125" style="307" customWidth="1"/>
    <col min="19" max="30" width="9.140625" style="307"/>
    <col min="31" max="31" width="23" style="307" bestFit="1" customWidth="1"/>
    <col min="32" max="32" width="9.85546875" style="307" bestFit="1" customWidth="1"/>
    <col min="33" max="33" width="10.5703125" style="307" bestFit="1" customWidth="1"/>
    <col min="34" max="37" width="9.85546875" style="307" bestFit="1" customWidth="1"/>
    <col min="38" max="38" width="11.140625" style="307" bestFit="1" customWidth="1"/>
    <col min="39" max="42" width="9.85546875" style="307" bestFit="1" customWidth="1"/>
    <col min="43" max="16384" width="9.140625" style="307"/>
  </cols>
  <sheetData>
    <row r="2" spans="2:17" ht="15.75" x14ac:dyDescent="0.25">
      <c r="B2" s="496" t="s">
        <v>2131</v>
      </c>
      <c r="C2" s="496"/>
      <c r="D2" s="496"/>
      <c r="E2" s="496"/>
      <c r="F2" s="496"/>
      <c r="G2" s="496"/>
      <c r="H2" s="496"/>
      <c r="I2" s="496" t="s">
        <v>2132</v>
      </c>
      <c r="J2" s="496"/>
      <c r="K2" s="496"/>
      <c r="L2" s="496"/>
      <c r="M2" s="496"/>
      <c r="N2" s="496"/>
      <c r="O2" s="496"/>
      <c r="P2" s="496"/>
      <c r="Q2" s="496"/>
    </row>
    <row r="173" spans="1:13" x14ac:dyDescent="0.2">
      <c r="A173" s="327" t="s">
        <v>2098</v>
      </c>
      <c r="B173" s="328" t="s">
        <v>2096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</row>
    <row r="174" spans="1:13" x14ac:dyDescent="0.2">
      <c r="B174" s="328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</row>
    <row r="175" spans="1:13" x14ac:dyDescent="0.2">
      <c r="B175" s="328" t="s">
        <v>2090</v>
      </c>
      <c r="C175" s="328"/>
      <c r="D175" s="328" t="s">
        <v>2016</v>
      </c>
      <c r="E175" s="328"/>
      <c r="F175" s="328"/>
      <c r="G175" s="328"/>
      <c r="H175" s="328"/>
      <c r="I175" s="328" t="s">
        <v>2017</v>
      </c>
      <c r="J175" s="328"/>
      <c r="K175" s="328"/>
      <c r="L175" s="328"/>
      <c r="M175" s="328"/>
    </row>
    <row r="176" spans="1:13" x14ac:dyDescent="0.2">
      <c r="B176" s="328"/>
      <c r="C176" s="328" t="s">
        <v>1986</v>
      </c>
      <c r="D176" s="328" t="s">
        <v>1989</v>
      </c>
      <c r="E176" s="328" t="s">
        <v>1990</v>
      </c>
      <c r="F176" s="328" t="s">
        <v>1991</v>
      </c>
      <c r="G176" s="328" t="s">
        <v>1992</v>
      </c>
      <c r="H176" s="328" t="s">
        <v>1993</v>
      </c>
      <c r="I176" s="328" t="s">
        <v>1989</v>
      </c>
      <c r="J176" s="328" t="s">
        <v>1990</v>
      </c>
      <c r="K176" s="328" t="s">
        <v>1991</v>
      </c>
      <c r="L176" s="328" t="s">
        <v>1992</v>
      </c>
      <c r="M176" s="328" t="s">
        <v>1993</v>
      </c>
    </row>
    <row r="177" spans="2:13" x14ac:dyDescent="0.2">
      <c r="B177" s="328" t="s">
        <v>2093</v>
      </c>
      <c r="C177" s="328">
        <f>Scenarios!C12</f>
        <v>0</v>
      </c>
      <c r="D177" s="328">
        <f>Scenarios!D32</f>
        <v>0</v>
      </c>
      <c r="E177" s="328">
        <f>Scenarios!E32</f>
        <v>0</v>
      </c>
      <c r="F177" s="328">
        <f>Scenarios!F32</f>
        <v>0</v>
      </c>
      <c r="G177" s="328">
        <f>Scenarios!G32</f>
        <v>0</v>
      </c>
      <c r="H177" s="328">
        <f>Scenarios!H32</f>
        <v>0</v>
      </c>
      <c r="I177" s="328">
        <f>Scenarios!L32</f>
        <v>0</v>
      </c>
      <c r="J177" s="328">
        <f>Scenarios!M32</f>
        <v>0</v>
      </c>
      <c r="K177" s="328">
        <f>Scenarios!N32</f>
        <v>0</v>
      </c>
      <c r="L177" s="328">
        <f>Scenarios!O32</f>
        <v>0</v>
      </c>
      <c r="M177" s="328">
        <f>Scenarios!P32</f>
        <v>0</v>
      </c>
    </row>
    <row r="178" spans="2:13" x14ac:dyDescent="0.2">
      <c r="B178" s="328" t="s">
        <v>2063</v>
      </c>
      <c r="C178" s="328">
        <f>Scenarios!C13</f>
        <v>0</v>
      </c>
      <c r="D178" s="328">
        <f>Scenarios!D33</f>
        <v>0</v>
      </c>
      <c r="E178" s="328">
        <f>Scenarios!E33</f>
        <v>0</v>
      </c>
      <c r="F178" s="328">
        <f>Scenarios!F33</f>
        <v>0</v>
      </c>
      <c r="G178" s="328">
        <f>Scenarios!G33</f>
        <v>0</v>
      </c>
      <c r="H178" s="328">
        <f>Scenarios!H33</f>
        <v>0</v>
      </c>
      <c r="I178" s="328">
        <f>Scenarios!L33</f>
        <v>0</v>
      </c>
      <c r="J178" s="328">
        <f>Scenarios!M33</f>
        <v>0</v>
      </c>
      <c r="K178" s="328">
        <f>Scenarios!N33</f>
        <v>0</v>
      </c>
      <c r="L178" s="328">
        <f>Scenarios!O33</f>
        <v>0</v>
      </c>
      <c r="M178" s="328">
        <f>Scenarios!P33</f>
        <v>0</v>
      </c>
    </row>
    <row r="179" spans="2:13" x14ac:dyDescent="0.2">
      <c r="B179" s="328" t="s">
        <v>2094</v>
      </c>
      <c r="C179" s="328">
        <f>Scenarios!C14</f>
        <v>0</v>
      </c>
      <c r="D179" s="328" t="e">
        <f>Scenarios!D45</f>
        <v>#DIV/0!</v>
      </c>
      <c r="E179" s="328" t="e">
        <f>Scenarios!E45</f>
        <v>#DIV/0!</v>
      </c>
      <c r="F179" s="328" t="e">
        <f>Scenarios!F45</f>
        <v>#DIV/0!</v>
      </c>
      <c r="G179" s="328" t="e">
        <f>Scenarios!G45</f>
        <v>#DIV/0!</v>
      </c>
      <c r="H179" s="328" t="e">
        <f>Scenarios!H45</f>
        <v>#DIV/0!</v>
      </c>
      <c r="I179" s="328" t="e">
        <f>Scenarios!L45</f>
        <v>#DIV/0!</v>
      </c>
      <c r="J179" s="328" t="e">
        <f>Scenarios!M45</f>
        <v>#DIV/0!</v>
      </c>
      <c r="K179" s="328" t="e">
        <f>Scenarios!N45</f>
        <v>#DIV/0!</v>
      </c>
      <c r="L179" s="328" t="e">
        <f>Scenarios!O45</f>
        <v>#DIV/0!</v>
      </c>
      <c r="M179" s="328" t="e">
        <f>Scenarios!P45</f>
        <v>#DIV/0!</v>
      </c>
    </row>
    <row r="180" spans="2:13" x14ac:dyDescent="0.2">
      <c r="B180" s="328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</row>
    <row r="181" spans="2:13" x14ac:dyDescent="0.2">
      <c r="B181" s="328" t="s">
        <v>2139</v>
      </c>
      <c r="C181" s="328"/>
      <c r="D181" s="328" t="s">
        <v>2016</v>
      </c>
      <c r="E181" s="328"/>
      <c r="F181" s="328"/>
      <c r="G181" s="328"/>
      <c r="H181" s="328"/>
      <c r="I181" s="328" t="s">
        <v>2017</v>
      </c>
      <c r="J181" s="328"/>
      <c r="K181" s="328"/>
      <c r="L181" s="328"/>
      <c r="M181" s="328"/>
    </row>
    <row r="182" spans="2:13" x14ac:dyDescent="0.2">
      <c r="B182" s="328"/>
      <c r="C182" s="328" t="s">
        <v>1986</v>
      </c>
      <c r="D182" s="328" t="s">
        <v>1989</v>
      </c>
      <c r="E182" s="328" t="s">
        <v>1990</v>
      </c>
      <c r="F182" s="328" t="s">
        <v>1991</v>
      </c>
      <c r="G182" s="328" t="s">
        <v>1992</v>
      </c>
      <c r="H182" s="328" t="s">
        <v>1993</v>
      </c>
      <c r="I182" s="328" t="s">
        <v>1989</v>
      </c>
      <c r="J182" s="328" t="s">
        <v>1990</v>
      </c>
      <c r="K182" s="328" t="s">
        <v>1991</v>
      </c>
      <c r="L182" s="328" t="s">
        <v>1992</v>
      </c>
      <c r="M182" s="328" t="s">
        <v>1993</v>
      </c>
    </row>
    <row r="183" spans="2:13" x14ac:dyDescent="0.2">
      <c r="B183" s="328" t="str">
        <f>Scenarios!B22</f>
        <v>Total Revenue</v>
      </c>
      <c r="C183" s="328" t="e">
        <f>Scenarios!C22</f>
        <v>#DIV/0!</v>
      </c>
      <c r="D183" s="328" t="e">
        <f>Scenarios!D22</f>
        <v>#DIV/0!</v>
      </c>
      <c r="E183" s="328" t="e">
        <f>Scenarios!E22</f>
        <v>#DIV/0!</v>
      </c>
      <c r="F183" s="328" t="e">
        <f>Scenarios!F22</f>
        <v>#DIV/0!</v>
      </c>
      <c r="G183" s="328" t="e">
        <f>Scenarios!G22</f>
        <v>#DIV/0!</v>
      </c>
      <c r="H183" s="328" t="e">
        <f>Scenarios!H22</f>
        <v>#DIV/0!</v>
      </c>
      <c r="I183" s="328" t="e">
        <f>Scenarios!L22</f>
        <v>#DIV/0!</v>
      </c>
      <c r="J183" s="328" t="e">
        <f>Scenarios!M22</f>
        <v>#DIV/0!</v>
      </c>
      <c r="K183" s="328" t="e">
        <f>Scenarios!N22</f>
        <v>#DIV/0!</v>
      </c>
      <c r="L183" s="328" t="e">
        <f>Scenarios!O22</f>
        <v>#DIV/0!</v>
      </c>
      <c r="M183" s="328" t="e">
        <f>Scenarios!P22</f>
        <v>#DIV/0!</v>
      </c>
    </row>
    <row r="184" spans="2:13" x14ac:dyDescent="0.2">
      <c r="B184" s="328" t="str">
        <f>Scenarios!B28</f>
        <v>Total Operating Expenses</v>
      </c>
      <c r="C184" s="328" t="e">
        <f>Scenarios!C28</f>
        <v>#DIV/0!</v>
      </c>
      <c r="D184" s="328" t="e">
        <f>Scenarios!D28</f>
        <v>#DIV/0!</v>
      </c>
      <c r="E184" s="328" t="e">
        <f>Scenarios!E28</f>
        <v>#DIV/0!</v>
      </c>
      <c r="F184" s="328" t="e">
        <f>Scenarios!F28</f>
        <v>#DIV/0!</v>
      </c>
      <c r="G184" s="328" t="e">
        <f>Scenarios!G28</f>
        <v>#DIV/0!</v>
      </c>
      <c r="H184" s="328" t="e">
        <f>Scenarios!H28</f>
        <v>#DIV/0!</v>
      </c>
      <c r="I184" s="328" t="e">
        <f>Scenarios!L28</f>
        <v>#DIV/0!</v>
      </c>
      <c r="J184" s="328" t="e">
        <f>Scenarios!M28</f>
        <v>#DIV/0!</v>
      </c>
      <c r="K184" s="328" t="e">
        <f>Scenarios!N28</f>
        <v>#DIV/0!</v>
      </c>
      <c r="L184" s="328" t="e">
        <f>Scenarios!O28</f>
        <v>#DIV/0!</v>
      </c>
      <c r="M184" s="328" t="e">
        <f>Scenarios!P28</f>
        <v>#DIV/0!</v>
      </c>
    </row>
    <row r="185" spans="2:13" x14ac:dyDescent="0.2">
      <c r="B185" s="328" t="str">
        <f>Scenarios!B29</f>
        <v>Operating Margin</v>
      </c>
      <c r="C185" s="328" t="e">
        <f>Scenarios!C29</f>
        <v>#DIV/0!</v>
      </c>
      <c r="D185" s="328" t="e">
        <f>Scenarios!D29</f>
        <v>#DIV/0!</v>
      </c>
      <c r="E185" s="328" t="e">
        <f>Scenarios!E29</f>
        <v>#DIV/0!</v>
      </c>
      <c r="F185" s="328" t="e">
        <f>Scenarios!F29</f>
        <v>#DIV/0!</v>
      </c>
      <c r="G185" s="328" t="e">
        <f>Scenarios!G29</f>
        <v>#DIV/0!</v>
      </c>
      <c r="H185" s="328" t="e">
        <f>Scenarios!H29</f>
        <v>#DIV/0!</v>
      </c>
      <c r="I185" s="328" t="e">
        <f>Scenarios!L29</f>
        <v>#DIV/0!</v>
      </c>
      <c r="J185" s="328" t="e">
        <f>Scenarios!M29</f>
        <v>#DIV/0!</v>
      </c>
      <c r="K185" s="328" t="e">
        <f>Scenarios!N29</f>
        <v>#DIV/0!</v>
      </c>
      <c r="L185" s="328" t="e">
        <f>Scenarios!O29</f>
        <v>#DIV/0!</v>
      </c>
      <c r="M185" s="328" t="e">
        <f>Scenarios!P29</f>
        <v>#DIV/0!</v>
      </c>
    </row>
    <row r="186" spans="2:13" x14ac:dyDescent="0.2"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</row>
    <row r="187" spans="2:13" x14ac:dyDescent="0.2">
      <c r="B187" s="328"/>
      <c r="C187" s="328"/>
      <c r="D187" s="328" t="s">
        <v>2016</v>
      </c>
      <c r="E187" s="328"/>
      <c r="F187" s="328"/>
      <c r="G187" s="328"/>
      <c r="H187" s="328"/>
      <c r="I187" s="328" t="s">
        <v>2017</v>
      </c>
      <c r="J187" s="328"/>
      <c r="K187" s="328"/>
      <c r="L187" s="328"/>
      <c r="M187" s="328"/>
    </row>
    <row r="188" spans="2:13" x14ac:dyDescent="0.2">
      <c r="B188" s="328" t="s">
        <v>2140</v>
      </c>
      <c r="C188" s="328" t="s">
        <v>1986</v>
      </c>
      <c r="D188" s="328" t="s">
        <v>1989</v>
      </c>
      <c r="E188" s="328" t="s">
        <v>1990</v>
      </c>
      <c r="F188" s="328" t="s">
        <v>1991</v>
      </c>
      <c r="G188" s="328" t="s">
        <v>1992</v>
      </c>
      <c r="H188" s="328" t="s">
        <v>1993</v>
      </c>
      <c r="I188" s="328" t="s">
        <v>1989</v>
      </c>
      <c r="J188" s="328" t="s">
        <v>1990</v>
      </c>
      <c r="K188" s="328" t="s">
        <v>1991</v>
      </c>
      <c r="L188" s="328" t="s">
        <v>1992</v>
      </c>
      <c r="M188" s="328" t="s">
        <v>1993</v>
      </c>
    </row>
    <row r="189" spans="2:13" x14ac:dyDescent="0.2">
      <c r="B189" s="328" t="str">
        <f>Scenarios!B38</f>
        <v>Total Revenue</v>
      </c>
      <c r="C189" s="328">
        <f>Scenarios!C38</f>
        <v>0</v>
      </c>
      <c r="D189" s="328">
        <f>Scenarios!D38</f>
        <v>0</v>
      </c>
      <c r="E189" s="328">
        <f>Scenarios!E38</f>
        <v>0</v>
      </c>
      <c r="F189" s="328">
        <f>Scenarios!F38</f>
        <v>0</v>
      </c>
      <c r="G189" s="328">
        <f>Scenarios!G38</f>
        <v>0</v>
      </c>
      <c r="H189" s="328">
        <f>Scenarios!H38</f>
        <v>0</v>
      </c>
      <c r="I189" s="328">
        <f>Scenarios!L38</f>
        <v>0</v>
      </c>
      <c r="J189" s="328">
        <f>Scenarios!M38</f>
        <v>0</v>
      </c>
      <c r="K189" s="328">
        <f>Scenarios!N38</f>
        <v>0</v>
      </c>
      <c r="L189" s="328">
        <f>Scenarios!O38</f>
        <v>0</v>
      </c>
      <c r="M189" s="328">
        <f>Scenarios!P38</f>
        <v>0</v>
      </c>
    </row>
    <row r="190" spans="2:13" x14ac:dyDescent="0.2">
      <c r="B190" s="328" t="str">
        <f>Scenarios!B41</f>
        <v>Total Operating Expense</v>
      </c>
      <c r="C190" s="328">
        <f>Scenarios!C41</f>
        <v>0</v>
      </c>
      <c r="D190" s="328">
        <f>Scenarios!D41</f>
        <v>0</v>
      </c>
      <c r="E190" s="328">
        <f>Scenarios!E41</f>
        <v>0</v>
      </c>
      <c r="F190" s="328">
        <f>Scenarios!F41</f>
        <v>0</v>
      </c>
      <c r="G190" s="328">
        <f>Scenarios!G41</f>
        <v>0</v>
      </c>
      <c r="H190" s="328">
        <f>Scenarios!H41</f>
        <v>0</v>
      </c>
      <c r="I190" s="328">
        <f>Scenarios!L41</f>
        <v>0</v>
      </c>
      <c r="J190" s="328">
        <f>Scenarios!M41</f>
        <v>0</v>
      </c>
      <c r="K190" s="328">
        <f>Scenarios!N41</f>
        <v>0</v>
      </c>
      <c r="L190" s="328">
        <f>Scenarios!O41</f>
        <v>0</v>
      </c>
      <c r="M190" s="328">
        <f>Scenarios!P41</f>
        <v>0</v>
      </c>
    </row>
    <row r="191" spans="2:13" x14ac:dyDescent="0.2">
      <c r="B191" s="328" t="str">
        <f>Scenarios!B42</f>
        <v>Operating Margin</v>
      </c>
      <c r="C191" s="328" t="e">
        <f>Scenarios!C42</f>
        <v>#DIV/0!</v>
      </c>
      <c r="D191" s="328">
        <f>Scenarios!D42</f>
        <v>0</v>
      </c>
      <c r="E191" s="328">
        <f>Scenarios!E42</f>
        <v>0</v>
      </c>
      <c r="F191" s="328">
        <f>Scenarios!F42</f>
        <v>0</v>
      </c>
      <c r="G191" s="328">
        <f>Scenarios!G42</f>
        <v>0</v>
      </c>
      <c r="H191" s="328">
        <f>Scenarios!H42</f>
        <v>0</v>
      </c>
      <c r="I191" s="328" t="e">
        <f>Scenarios!L42</f>
        <v>#DIV/0!</v>
      </c>
      <c r="J191" s="328" t="e">
        <f>Scenarios!M42</f>
        <v>#DIV/0!</v>
      </c>
      <c r="K191" s="328" t="e">
        <f>Scenarios!N42</f>
        <v>#DIV/0!</v>
      </c>
      <c r="L191" s="328" t="e">
        <f>Scenarios!O42</f>
        <v>#DIV/0!</v>
      </c>
      <c r="M191" s="328" t="e">
        <f>Scenarios!P42</f>
        <v>#DIV/0!</v>
      </c>
    </row>
    <row r="192" spans="2:13" x14ac:dyDescent="0.2">
      <c r="B192" s="328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</row>
    <row r="193" spans="2:13" x14ac:dyDescent="0.2">
      <c r="B193" s="328"/>
      <c r="C193" s="328"/>
      <c r="D193" s="328" t="s">
        <v>2016</v>
      </c>
      <c r="E193" s="328"/>
      <c r="F193" s="328"/>
      <c r="G193" s="328"/>
      <c r="H193" s="328"/>
      <c r="I193" s="328" t="s">
        <v>2017</v>
      </c>
      <c r="J193" s="328"/>
      <c r="K193" s="328"/>
      <c r="L193" s="328"/>
      <c r="M193" s="328"/>
    </row>
    <row r="194" spans="2:13" x14ac:dyDescent="0.2">
      <c r="B194" s="328" t="s">
        <v>2095</v>
      </c>
      <c r="C194" s="328" t="s">
        <v>1986</v>
      </c>
      <c r="D194" s="328" t="s">
        <v>1989</v>
      </c>
      <c r="E194" s="328" t="s">
        <v>1990</v>
      </c>
      <c r="F194" s="328" t="s">
        <v>1991</v>
      </c>
      <c r="G194" s="328" t="s">
        <v>1992</v>
      </c>
      <c r="H194" s="328" t="s">
        <v>1993</v>
      </c>
      <c r="I194" s="328" t="s">
        <v>1989</v>
      </c>
      <c r="J194" s="328" t="s">
        <v>1990</v>
      </c>
      <c r="K194" s="328" t="s">
        <v>1991</v>
      </c>
      <c r="L194" s="328" t="s">
        <v>1992</v>
      </c>
      <c r="M194" s="328" t="s">
        <v>1993</v>
      </c>
    </row>
    <row r="195" spans="2:13" x14ac:dyDescent="0.2">
      <c r="B195" s="328" t="str">
        <f>Scenarios!B5</f>
        <v>Total Revenue</v>
      </c>
      <c r="C195" s="328" t="e">
        <f>Scenarios!C5</f>
        <v>#DIV/0!</v>
      </c>
      <c r="D195" s="328" t="e">
        <f>Scenarios!D5</f>
        <v>#DIV/0!</v>
      </c>
      <c r="E195" s="328" t="e">
        <f>Scenarios!E5</f>
        <v>#DIV/0!</v>
      </c>
      <c r="F195" s="328" t="e">
        <f>Scenarios!F5</f>
        <v>#DIV/0!</v>
      </c>
      <c r="G195" s="328" t="e">
        <f>Scenarios!G5</f>
        <v>#DIV/0!</v>
      </c>
      <c r="H195" s="328" t="e">
        <f>Scenarios!H5</f>
        <v>#DIV/0!</v>
      </c>
      <c r="I195" s="328" t="e">
        <f>Scenarios!L5</f>
        <v>#DIV/0!</v>
      </c>
      <c r="J195" s="328" t="e">
        <f>Scenarios!M5</f>
        <v>#DIV/0!</v>
      </c>
      <c r="K195" s="328" t="e">
        <f>Scenarios!N5</f>
        <v>#DIV/0!</v>
      </c>
      <c r="L195" s="328" t="e">
        <f>Scenarios!O5</f>
        <v>#DIV/0!</v>
      </c>
      <c r="M195" s="328" t="e">
        <f>Scenarios!P5</f>
        <v>#DIV/0!</v>
      </c>
    </row>
    <row r="196" spans="2:13" x14ac:dyDescent="0.2">
      <c r="B196" s="328" t="str">
        <f>Scenarios!B8</f>
        <v>Total Expenses</v>
      </c>
      <c r="C196" s="328" t="e">
        <f>Scenarios!C8</f>
        <v>#DIV/0!</v>
      </c>
      <c r="D196" s="328" t="e">
        <f>Scenarios!D8</f>
        <v>#DIV/0!</v>
      </c>
      <c r="E196" s="328" t="e">
        <f>Scenarios!E8</f>
        <v>#DIV/0!</v>
      </c>
      <c r="F196" s="328" t="e">
        <f>Scenarios!F8</f>
        <v>#DIV/0!</v>
      </c>
      <c r="G196" s="328" t="e">
        <f>Scenarios!G8</f>
        <v>#DIV/0!</v>
      </c>
      <c r="H196" s="328" t="e">
        <f>Scenarios!H8</f>
        <v>#DIV/0!</v>
      </c>
      <c r="I196" s="328" t="e">
        <f>Scenarios!L8</f>
        <v>#DIV/0!</v>
      </c>
      <c r="J196" s="328" t="e">
        <f>Scenarios!M8</f>
        <v>#DIV/0!</v>
      </c>
      <c r="K196" s="328" t="e">
        <f>Scenarios!N8</f>
        <v>#DIV/0!</v>
      </c>
      <c r="L196" s="328" t="e">
        <f>Scenarios!O8</f>
        <v>#DIV/0!</v>
      </c>
      <c r="M196" s="328" t="e">
        <f>Scenarios!P8</f>
        <v>#DIV/0!</v>
      </c>
    </row>
    <row r="197" spans="2:13" x14ac:dyDescent="0.2">
      <c r="B197" s="328" t="str">
        <f>Scenarios!B9</f>
        <v>Total Operating Margin</v>
      </c>
      <c r="C197" s="328" t="e">
        <f>Scenarios!C9</f>
        <v>#DIV/0!</v>
      </c>
      <c r="D197" s="328" t="e">
        <f>Scenarios!D9</f>
        <v>#DIV/0!</v>
      </c>
      <c r="E197" s="328" t="e">
        <f>Scenarios!E9</f>
        <v>#DIV/0!</v>
      </c>
      <c r="F197" s="328" t="e">
        <f>Scenarios!F9</f>
        <v>#DIV/0!</v>
      </c>
      <c r="G197" s="328" t="e">
        <f>Scenarios!G9</f>
        <v>#DIV/0!</v>
      </c>
      <c r="H197" s="328" t="e">
        <f>Scenarios!H9</f>
        <v>#DIV/0!</v>
      </c>
      <c r="I197" s="328" t="e">
        <f>Scenarios!L9</f>
        <v>#DIV/0!</v>
      </c>
      <c r="J197" s="328" t="e">
        <f>Scenarios!M9</f>
        <v>#DIV/0!</v>
      </c>
      <c r="K197" s="328" t="e">
        <f>Scenarios!N9</f>
        <v>#DIV/0!</v>
      </c>
      <c r="L197" s="328" t="e">
        <f>Scenarios!O9</f>
        <v>#DIV/0!</v>
      </c>
      <c r="M197" s="328" t="e">
        <f>Scenarios!P9</f>
        <v>#DIV/0!</v>
      </c>
    </row>
    <row r="198" spans="2:13" x14ac:dyDescent="0.2"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</row>
  </sheetData>
  <sheetProtection algorithmName="SHA-512" hashValue="TF9vGS/fuiYO+TUPm+1JjVc5fIgx3L4Bnq+oWkIUQQOO5PywRINGmfKa7739+D0D+KQZFYH5wHGcdDPOIu/d1Q==" saltValue="qoKga7u9nLwmuExUvOdEPg==" spinCount="100000" sheet="1" objects="1" scenarios="1"/>
  <mergeCells count="2">
    <mergeCell ref="B2:H2"/>
    <mergeCell ref="I2:Q2"/>
  </mergeCells>
  <pageMargins left="0.7" right="0.7" top="0.75" bottom="0.75" header="0.3" footer="0.3"/>
  <pageSetup scale="46" orientation="portrait" r:id="rId1"/>
  <rowBreaks count="1" manualBreakCount="1"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59"/>
  <sheetViews>
    <sheetView topLeftCell="A24" zoomScaleNormal="100" workbookViewId="0">
      <selection activeCell="L43" sqref="L43"/>
    </sheetView>
  </sheetViews>
  <sheetFormatPr defaultColWidth="9.140625" defaultRowHeight="12.75" x14ac:dyDescent="0.2"/>
  <cols>
    <col min="1" max="1" width="4.28515625" style="446" customWidth="1"/>
    <col min="2" max="2" width="34" style="446" customWidth="1"/>
    <col min="3" max="3" width="10.7109375" style="446" bestFit="1" customWidth="1"/>
    <col min="4" max="4" width="9.140625" style="446"/>
    <col min="5" max="5" width="13.7109375" style="446" customWidth="1"/>
    <col min="6" max="6" width="9.140625" style="446"/>
    <col min="7" max="7" width="11.5703125" style="447" bestFit="1" customWidth="1"/>
    <col min="8" max="8" width="14" style="446" customWidth="1"/>
    <col min="9" max="9" width="12.42578125" style="446" bestFit="1" customWidth="1"/>
    <col min="10" max="14" width="9.140625" style="446"/>
    <col min="15" max="15" width="3.5703125" style="446" customWidth="1"/>
    <col min="16" max="16384" width="9.140625" style="446"/>
  </cols>
  <sheetData>
    <row r="1" spans="2:15" ht="15" customHeight="1" thickBot="1" x14ac:dyDescent="0.25"/>
    <row r="2" spans="2:15" ht="15" customHeight="1" thickBot="1" x14ac:dyDescent="0.25">
      <c r="B2" s="497" t="s">
        <v>2012</v>
      </c>
      <c r="C2" s="498"/>
      <c r="D2" s="498"/>
      <c r="E2" s="498"/>
      <c r="F2" s="498"/>
      <c r="G2" s="499"/>
    </row>
    <row r="3" spans="2:15" ht="7.5" customHeight="1" x14ac:dyDescent="0.2">
      <c r="B3" s="448"/>
      <c r="C3" s="448"/>
      <c r="D3" s="448"/>
      <c r="E3" s="448"/>
      <c r="F3" s="448"/>
      <c r="G3" s="448"/>
    </row>
    <row r="4" spans="2:15" ht="15" customHeight="1" x14ac:dyDescent="0.25">
      <c r="B4" s="460" t="s">
        <v>2056</v>
      </c>
      <c r="C4" s="461"/>
      <c r="D4" s="461"/>
      <c r="E4" s="461"/>
      <c r="F4" s="461"/>
      <c r="G4" s="449"/>
      <c r="J4" s="450"/>
    </row>
    <row r="5" spans="2:15" ht="6" customHeight="1" x14ac:dyDescent="0.2">
      <c r="B5" s="462"/>
      <c r="C5" s="462"/>
      <c r="D5" s="462"/>
      <c r="E5" s="462"/>
      <c r="F5" s="462"/>
      <c r="G5" s="451"/>
    </row>
    <row r="6" spans="2:15" ht="15" customHeight="1" x14ac:dyDescent="0.2">
      <c r="B6" s="463" t="s">
        <v>2152</v>
      </c>
      <c r="C6" s="459"/>
      <c r="D6" s="459"/>
      <c r="E6" s="462"/>
      <c r="F6" s="462"/>
      <c r="G6" s="451"/>
    </row>
    <row r="7" spans="2:15" ht="15" customHeight="1" x14ac:dyDescent="0.2">
      <c r="B7" s="463" t="s">
        <v>2172</v>
      </c>
      <c r="C7" s="459"/>
      <c r="D7" s="459"/>
      <c r="E7" s="462"/>
      <c r="F7" s="462"/>
      <c r="G7" s="451"/>
    </row>
    <row r="8" spans="2:15" ht="15" customHeight="1" x14ac:dyDescent="0.2">
      <c r="B8" s="463" t="s">
        <v>2230</v>
      </c>
      <c r="C8" s="459"/>
      <c r="D8" s="459"/>
      <c r="E8" s="462"/>
      <c r="F8" s="462"/>
      <c r="G8" s="451"/>
    </row>
    <row r="9" spans="2:15" ht="15" customHeight="1" x14ac:dyDescent="0.2">
      <c r="B9" s="459" t="s">
        <v>2185</v>
      </c>
      <c r="C9" s="459"/>
      <c r="D9" s="459"/>
      <c r="E9" s="459"/>
      <c r="F9" s="459"/>
    </row>
    <row r="10" spans="2:15" ht="15" customHeight="1" x14ac:dyDescent="0.2">
      <c r="B10" s="459"/>
      <c r="C10" s="464" t="s">
        <v>2005</v>
      </c>
      <c r="D10" s="464" t="s">
        <v>2006</v>
      </c>
      <c r="E10" s="464" t="s">
        <v>2007</v>
      </c>
      <c r="F10" s="464" t="s">
        <v>2009</v>
      </c>
      <c r="G10" s="452" t="s">
        <v>2025</v>
      </c>
      <c r="I10" s="453"/>
      <c r="K10" s="453"/>
      <c r="L10" s="453"/>
      <c r="M10" s="453"/>
      <c r="N10" s="453"/>
      <c r="O10" s="453"/>
    </row>
    <row r="11" spans="2:15" x14ac:dyDescent="0.2">
      <c r="B11" s="465" t="s">
        <v>2024</v>
      </c>
      <c r="C11" s="464"/>
      <c r="D11" s="464"/>
      <c r="E11" s="464"/>
      <c r="F11" s="464"/>
    </row>
    <row r="12" spans="2:15" x14ac:dyDescent="0.2">
      <c r="B12" s="459" t="s">
        <v>2026</v>
      </c>
      <c r="C12" s="466" t="s">
        <v>2013</v>
      </c>
      <c r="D12" s="466" t="s">
        <v>2008</v>
      </c>
      <c r="E12" s="466">
        <v>14</v>
      </c>
      <c r="F12" s="466">
        <v>6</v>
      </c>
      <c r="G12" s="478"/>
      <c r="I12" s="454"/>
      <c r="J12" s="455"/>
    </row>
    <row r="13" spans="2:15" x14ac:dyDescent="0.2">
      <c r="B13" s="459" t="s">
        <v>2027</v>
      </c>
      <c r="C13" s="466" t="s">
        <v>2013</v>
      </c>
      <c r="D13" s="466" t="s">
        <v>2008</v>
      </c>
      <c r="E13" s="466">
        <v>14</v>
      </c>
      <c r="F13" s="466">
        <v>7</v>
      </c>
      <c r="G13" s="478"/>
      <c r="I13" s="454"/>
      <c r="J13" s="455"/>
    </row>
    <row r="14" spans="2:15" x14ac:dyDescent="0.2">
      <c r="B14" s="459" t="s">
        <v>2028</v>
      </c>
      <c r="C14" s="466" t="s">
        <v>2013</v>
      </c>
      <c r="D14" s="466" t="s">
        <v>2008</v>
      </c>
      <c r="E14" s="466">
        <v>14</v>
      </c>
      <c r="F14" s="466">
        <v>8</v>
      </c>
      <c r="G14" s="478"/>
      <c r="I14" s="455"/>
      <c r="J14" s="455"/>
    </row>
    <row r="15" spans="2:15" x14ac:dyDescent="0.2">
      <c r="B15" s="459" t="s">
        <v>2173</v>
      </c>
      <c r="C15" s="466" t="s">
        <v>2013</v>
      </c>
      <c r="D15" s="466" t="s">
        <v>2008</v>
      </c>
      <c r="E15" s="466">
        <v>15</v>
      </c>
      <c r="F15" s="466">
        <v>6</v>
      </c>
      <c r="G15" s="478"/>
    </row>
    <row r="16" spans="2:15" x14ac:dyDescent="0.2">
      <c r="B16" s="459" t="s">
        <v>2174</v>
      </c>
      <c r="C16" s="466" t="s">
        <v>2013</v>
      </c>
      <c r="D16" s="466" t="s">
        <v>2008</v>
      </c>
      <c r="E16" s="466">
        <v>15</v>
      </c>
      <c r="F16" s="466">
        <v>7</v>
      </c>
      <c r="G16" s="478"/>
    </row>
    <row r="17" spans="2:8" x14ac:dyDescent="0.2">
      <c r="B17" s="459" t="s">
        <v>2175</v>
      </c>
      <c r="C17" s="466" t="s">
        <v>2013</v>
      </c>
      <c r="D17" s="466" t="s">
        <v>2008</v>
      </c>
      <c r="E17" s="466">
        <v>15</v>
      </c>
      <c r="F17" s="466">
        <v>8</v>
      </c>
      <c r="G17" s="478"/>
    </row>
    <row r="18" spans="2:8" x14ac:dyDescent="0.2">
      <c r="B18" s="459" t="s">
        <v>2029</v>
      </c>
      <c r="C18" s="466" t="s">
        <v>2013</v>
      </c>
      <c r="D18" s="466" t="s">
        <v>2008</v>
      </c>
      <c r="E18" s="466">
        <v>26</v>
      </c>
      <c r="F18" s="466">
        <v>6</v>
      </c>
      <c r="G18" s="478"/>
    </row>
    <row r="19" spans="2:8" x14ac:dyDescent="0.2">
      <c r="B19" s="459" t="s">
        <v>2030</v>
      </c>
      <c r="C19" s="466" t="s">
        <v>2013</v>
      </c>
      <c r="D19" s="466" t="s">
        <v>2008</v>
      </c>
      <c r="E19" s="466">
        <v>26</v>
      </c>
      <c r="F19" s="466">
        <v>7</v>
      </c>
      <c r="G19" s="478"/>
    </row>
    <row r="20" spans="2:8" x14ac:dyDescent="0.2">
      <c r="B20" s="459" t="s">
        <v>2031</v>
      </c>
      <c r="C20" s="466" t="s">
        <v>2013</v>
      </c>
      <c r="D20" s="466" t="s">
        <v>2008</v>
      </c>
      <c r="E20" s="466">
        <v>26</v>
      </c>
      <c r="F20" s="466">
        <v>8</v>
      </c>
      <c r="G20" s="478"/>
    </row>
    <row r="21" spans="2:8" ht="6" customHeight="1" x14ac:dyDescent="0.2">
      <c r="B21" s="459"/>
      <c r="C21" s="466"/>
      <c r="D21" s="466"/>
      <c r="E21" s="466"/>
      <c r="F21" s="466"/>
      <c r="G21" s="458"/>
    </row>
    <row r="22" spans="2:8" x14ac:dyDescent="0.2">
      <c r="B22" s="459"/>
      <c r="C22" s="466"/>
      <c r="D22" s="466"/>
      <c r="E22" s="466"/>
      <c r="F22" s="466"/>
      <c r="G22" s="458"/>
    </row>
    <row r="23" spans="2:8" x14ac:dyDescent="0.2">
      <c r="B23" s="465" t="s">
        <v>2022</v>
      </c>
      <c r="C23" s="466"/>
      <c r="D23" s="466"/>
      <c r="E23" s="466"/>
      <c r="F23" s="466"/>
      <c r="G23" s="458"/>
    </row>
    <row r="24" spans="2:8" x14ac:dyDescent="0.2">
      <c r="B24" s="459" t="s">
        <v>2037</v>
      </c>
      <c r="C24" s="466" t="s">
        <v>2010</v>
      </c>
      <c r="D24" s="466" t="s">
        <v>2011</v>
      </c>
      <c r="E24" s="466">
        <v>17</v>
      </c>
      <c r="F24" s="466">
        <v>3</v>
      </c>
      <c r="G24" s="478"/>
    </row>
    <row r="25" spans="2:8" x14ac:dyDescent="0.2">
      <c r="B25" s="459" t="s">
        <v>2038</v>
      </c>
      <c r="C25" s="466"/>
      <c r="D25" s="466"/>
      <c r="E25" s="466"/>
      <c r="F25" s="466"/>
      <c r="G25" s="458">
        <f>G26+G27</f>
        <v>0</v>
      </c>
    </row>
    <row r="26" spans="2:8" x14ac:dyDescent="0.2">
      <c r="B26" s="467" t="s">
        <v>2054</v>
      </c>
      <c r="C26" s="466" t="s">
        <v>2010</v>
      </c>
      <c r="D26" s="466" t="s">
        <v>2011</v>
      </c>
      <c r="E26" s="466">
        <v>18</v>
      </c>
      <c r="F26" s="466">
        <v>1</v>
      </c>
      <c r="G26" s="478"/>
    </row>
    <row r="27" spans="2:8" x14ac:dyDescent="0.2">
      <c r="B27" s="467" t="s">
        <v>2055</v>
      </c>
      <c r="C27" s="466" t="s">
        <v>2010</v>
      </c>
      <c r="D27" s="466" t="s">
        <v>2011</v>
      </c>
      <c r="E27" s="466">
        <v>18</v>
      </c>
      <c r="F27" s="466">
        <v>2</v>
      </c>
      <c r="G27" s="478"/>
      <c r="H27" s="454"/>
    </row>
    <row r="28" spans="2:8" x14ac:dyDescent="0.2">
      <c r="B28" s="459" t="s">
        <v>2039</v>
      </c>
      <c r="C28" s="466" t="s">
        <v>2010</v>
      </c>
      <c r="D28" s="466" t="s">
        <v>2011</v>
      </c>
      <c r="E28" s="466">
        <v>19</v>
      </c>
      <c r="F28" s="466">
        <v>3</v>
      </c>
      <c r="G28" s="478"/>
    </row>
    <row r="29" spans="2:8" x14ac:dyDescent="0.2">
      <c r="B29" s="459" t="s">
        <v>2040</v>
      </c>
      <c r="C29" s="466"/>
      <c r="D29" s="466"/>
      <c r="E29" s="466"/>
      <c r="F29" s="466"/>
      <c r="G29" s="458">
        <f>SUM(G30:G33)</f>
        <v>0</v>
      </c>
      <c r="H29" s="454"/>
    </row>
    <row r="30" spans="2:8" x14ac:dyDescent="0.2">
      <c r="B30" s="467" t="s">
        <v>2046</v>
      </c>
      <c r="C30" s="466" t="s">
        <v>2010</v>
      </c>
      <c r="D30" s="466" t="s">
        <v>2011</v>
      </c>
      <c r="E30" s="466">
        <v>20</v>
      </c>
      <c r="F30" s="466">
        <v>3</v>
      </c>
      <c r="G30" s="478"/>
    </row>
    <row r="31" spans="2:8" x14ac:dyDescent="0.2">
      <c r="B31" s="467" t="s">
        <v>2042</v>
      </c>
      <c r="C31" s="466" t="s">
        <v>2010</v>
      </c>
      <c r="D31" s="466" t="s">
        <v>2011</v>
      </c>
      <c r="E31" s="466">
        <v>27</v>
      </c>
      <c r="F31" s="466">
        <v>3</v>
      </c>
      <c r="G31" s="478"/>
    </row>
    <row r="32" spans="2:8" x14ac:dyDescent="0.2">
      <c r="B32" s="467" t="s">
        <v>2043</v>
      </c>
      <c r="C32" s="466" t="s">
        <v>2010</v>
      </c>
      <c r="D32" s="466" t="s">
        <v>2011</v>
      </c>
      <c r="E32" s="466">
        <v>27.01</v>
      </c>
      <c r="F32" s="466">
        <v>3</v>
      </c>
      <c r="G32" s="478"/>
    </row>
    <row r="33" spans="2:9" x14ac:dyDescent="0.2">
      <c r="B33" s="467" t="s">
        <v>2044</v>
      </c>
      <c r="C33" s="466" t="s">
        <v>2010</v>
      </c>
      <c r="D33" s="466" t="s">
        <v>2011</v>
      </c>
      <c r="E33" s="466">
        <v>27.02</v>
      </c>
      <c r="F33" s="466">
        <v>3</v>
      </c>
      <c r="G33" s="478"/>
    </row>
    <row r="34" spans="2:9" x14ac:dyDescent="0.2">
      <c r="B34" s="459" t="s">
        <v>2014</v>
      </c>
      <c r="C34" s="466"/>
      <c r="D34" s="466"/>
      <c r="E34" s="466"/>
      <c r="F34" s="466"/>
      <c r="G34" s="458">
        <f>G24+G25+G28+G29</f>
        <v>0</v>
      </c>
      <c r="H34" s="456"/>
    </row>
    <row r="35" spans="2:9" x14ac:dyDescent="0.2">
      <c r="B35" s="459" t="s">
        <v>2045</v>
      </c>
      <c r="C35" s="466"/>
      <c r="D35" s="466"/>
      <c r="E35" s="466"/>
      <c r="F35" s="466"/>
      <c r="G35" s="458">
        <f>G30+G31</f>
        <v>0</v>
      </c>
      <c r="H35" s="457"/>
      <c r="I35" s="454"/>
    </row>
    <row r="36" spans="2:9" x14ac:dyDescent="0.2">
      <c r="B36" s="459" t="s">
        <v>2041</v>
      </c>
      <c r="C36" s="466"/>
      <c r="D36" s="466"/>
      <c r="E36" s="466"/>
      <c r="F36" s="466"/>
      <c r="G36" s="458">
        <f>G34-G35</f>
        <v>0</v>
      </c>
      <c r="H36" s="457"/>
      <c r="I36" s="454"/>
    </row>
    <row r="37" spans="2:9" x14ac:dyDescent="0.2">
      <c r="B37" s="459" t="s">
        <v>2178</v>
      </c>
      <c r="C37" s="466" t="s">
        <v>2166</v>
      </c>
      <c r="D37" s="459"/>
      <c r="E37" s="466">
        <v>25</v>
      </c>
      <c r="F37" s="466">
        <v>1</v>
      </c>
      <c r="G37" s="478"/>
    </row>
    <row r="38" spans="2:9" x14ac:dyDescent="0.2">
      <c r="B38" s="468" t="s">
        <v>2165</v>
      </c>
      <c r="C38" s="466" t="s">
        <v>2166</v>
      </c>
      <c r="D38" s="466"/>
      <c r="E38" s="466">
        <v>2</v>
      </c>
      <c r="F38" s="466">
        <v>1</v>
      </c>
      <c r="G38" s="478"/>
    </row>
    <row r="39" spans="2:9" x14ac:dyDescent="0.2">
      <c r="B39" s="467" t="s">
        <v>2167</v>
      </c>
      <c r="C39" s="466"/>
      <c r="D39" s="466"/>
      <c r="E39" s="466"/>
      <c r="F39" s="466"/>
      <c r="G39" s="458" t="e">
        <f>G38*(G36/G34)</f>
        <v>#DIV/0!</v>
      </c>
    </row>
    <row r="40" spans="2:9" x14ac:dyDescent="0.2">
      <c r="B40" s="467" t="s">
        <v>2168</v>
      </c>
      <c r="C40" s="466"/>
      <c r="D40" s="466"/>
      <c r="E40" s="466"/>
      <c r="F40" s="466"/>
      <c r="G40" s="458" t="e">
        <f>G38*(G35/G34)</f>
        <v>#DIV/0!</v>
      </c>
    </row>
    <row r="41" spans="2:9" x14ac:dyDescent="0.2">
      <c r="B41" s="459"/>
      <c r="C41" s="459"/>
      <c r="D41" s="459"/>
      <c r="E41" s="459"/>
      <c r="F41" s="459"/>
      <c r="G41" s="459"/>
    </row>
    <row r="42" spans="2:9" x14ac:dyDescent="0.2">
      <c r="B42" s="459"/>
      <c r="C42" s="459"/>
      <c r="D42" s="459"/>
      <c r="E42" s="459"/>
      <c r="F42" s="459"/>
      <c r="G42" s="459"/>
    </row>
    <row r="43" spans="2:9" x14ac:dyDescent="0.2">
      <c r="B43" s="467"/>
      <c r="C43" s="466"/>
      <c r="D43" s="466"/>
      <c r="E43" s="466"/>
      <c r="F43" s="466"/>
      <c r="G43" s="458"/>
    </row>
    <row r="44" spans="2:9" x14ac:dyDescent="0.2">
      <c r="B44" s="465" t="s">
        <v>1983</v>
      </c>
      <c r="C44" s="466"/>
      <c r="D44" s="466"/>
      <c r="E44" s="466"/>
      <c r="F44" s="466"/>
      <c r="G44" s="458"/>
      <c r="H44" s="456"/>
      <c r="I44" s="456"/>
    </row>
    <row r="45" spans="2:9" x14ac:dyDescent="0.2">
      <c r="B45" s="459" t="s">
        <v>2203</v>
      </c>
      <c r="C45" s="466" t="s">
        <v>2032</v>
      </c>
      <c r="D45" s="466"/>
      <c r="E45" s="466" t="s">
        <v>2050</v>
      </c>
      <c r="F45" s="466">
        <v>5</v>
      </c>
      <c r="G45" s="478"/>
    </row>
    <row r="46" spans="2:9" x14ac:dyDescent="0.2">
      <c r="B46" s="459" t="s">
        <v>2204</v>
      </c>
      <c r="C46" s="466" t="s">
        <v>2032</v>
      </c>
      <c r="D46" s="466"/>
      <c r="E46" s="466" t="s">
        <v>2048</v>
      </c>
      <c r="F46" s="466">
        <v>5</v>
      </c>
      <c r="G46" s="478"/>
    </row>
    <row r="47" spans="2:9" x14ac:dyDescent="0.2">
      <c r="B47" s="459" t="s">
        <v>2205</v>
      </c>
      <c r="C47" s="466" t="s">
        <v>2032</v>
      </c>
      <c r="D47" s="466"/>
      <c r="E47" s="466" t="s">
        <v>2049</v>
      </c>
      <c r="F47" s="466">
        <v>5</v>
      </c>
      <c r="G47" s="478"/>
    </row>
    <row r="48" spans="2:9" x14ac:dyDescent="0.2">
      <c r="B48" s="459" t="s">
        <v>2033</v>
      </c>
      <c r="C48" s="466"/>
      <c r="D48" s="466"/>
      <c r="E48" s="466"/>
      <c r="F48" s="466"/>
      <c r="G48" s="458">
        <f>SUM(G49:G53)</f>
        <v>0</v>
      </c>
    </row>
    <row r="49" spans="2:9" x14ac:dyDescent="0.2">
      <c r="B49" s="467" t="s">
        <v>2046</v>
      </c>
      <c r="C49" s="466" t="s">
        <v>2032</v>
      </c>
      <c r="D49" s="466"/>
      <c r="E49" s="466">
        <v>88</v>
      </c>
      <c r="F49" s="466">
        <v>5</v>
      </c>
      <c r="G49" s="478"/>
    </row>
    <row r="50" spans="2:9" x14ac:dyDescent="0.2">
      <c r="B50" s="467" t="s">
        <v>2036</v>
      </c>
      <c r="C50" s="466" t="s">
        <v>2032</v>
      </c>
      <c r="D50" s="466"/>
      <c r="E50" s="466">
        <v>90</v>
      </c>
      <c r="F50" s="466">
        <v>5</v>
      </c>
      <c r="G50" s="478"/>
      <c r="H50" s="456"/>
      <c r="I50" s="456"/>
    </row>
    <row r="51" spans="2:9" x14ac:dyDescent="0.2">
      <c r="B51" s="467" t="s">
        <v>2202</v>
      </c>
      <c r="C51" s="466" t="s">
        <v>2032</v>
      </c>
      <c r="D51" s="459"/>
      <c r="E51" s="469" t="s">
        <v>2051</v>
      </c>
      <c r="F51" s="466">
        <v>5</v>
      </c>
      <c r="G51" s="478"/>
      <c r="H51" s="456"/>
      <c r="I51" s="456"/>
    </row>
    <row r="52" spans="2:9" x14ac:dyDescent="0.2">
      <c r="B52" s="467" t="s">
        <v>2034</v>
      </c>
      <c r="C52" s="466" t="s">
        <v>2032</v>
      </c>
      <c r="D52" s="466"/>
      <c r="E52" s="466">
        <v>113</v>
      </c>
      <c r="F52" s="466">
        <v>5</v>
      </c>
      <c r="G52" s="478"/>
    </row>
    <row r="53" spans="2:9" x14ac:dyDescent="0.2">
      <c r="B53" s="467" t="s">
        <v>2035</v>
      </c>
      <c r="C53" s="466" t="s">
        <v>2032</v>
      </c>
      <c r="D53" s="466"/>
      <c r="E53" s="466" t="s">
        <v>2052</v>
      </c>
      <c r="F53" s="466">
        <v>5</v>
      </c>
      <c r="G53" s="478"/>
    </row>
    <row r="54" spans="2:9" x14ac:dyDescent="0.2">
      <c r="B54" s="467" t="s">
        <v>2085</v>
      </c>
      <c r="C54" s="466"/>
      <c r="D54" s="466"/>
      <c r="E54" s="466"/>
      <c r="F54" s="466"/>
      <c r="G54" s="458">
        <f>G51+G53</f>
        <v>0</v>
      </c>
    </row>
    <row r="55" spans="2:9" x14ac:dyDescent="0.2">
      <c r="B55" s="459" t="s">
        <v>16</v>
      </c>
      <c r="C55" s="466"/>
      <c r="D55" s="466"/>
      <c r="E55" s="466"/>
      <c r="F55" s="466"/>
      <c r="G55" s="458">
        <f>G45+G46+G47+G48</f>
        <v>0</v>
      </c>
    </row>
    <row r="56" spans="2:9" x14ac:dyDescent="0.2">
      <c r="B56" s="459" t="s">
        <v>2036</v>
      </c>
      <c r="C56" s="466"/>
      <c r="D56" s="466"/>
      <c r="E56" s="466"/>
      <c r="F56" s="466"/>
      <c r="G56" s="458">
        <f>G49+G50</f>
        <v>0</v>
      </c>
      <c r="I56" s="456"/>
    </row>
    <row r="57" spans="2:9" x14ac:dyDescent="0.2">
      <c r="B57" s="459" t="s">
        <v>2000</v>
      </c>
      <c r="C57" s="466"/>
      <c r="D57" s="466"/>
      <c r="E57" s="466"/>
      <c r="F57" s="466"/>
      <c r="G57" s="458">
        <f>G55-G56</f>
        <v>0</v>
      </c>
    </row>
    <row r="58" spans="2:9" ht="6" customHeight="1" x14ac:dyDescent="0.2">
      <c r="B58" s="459"/>
      <c r="C58" s="466"/>
      <c r="D58" s="466"/>
      <c r="E58" s="466"/>
      <c r="F58" s="466"/>
    </row>
    <row r="59" spans="2:9" x14ac:dyDescent="0.2">
      <c r="B59" s="459" t="s">
        <v>2047</v>
      </c>
      <c r="C59" s="466"/>
      <c r="D59" s="466"/>
      <c r="E59" s="466"/>
      <c r="F59" s="466"/>
    </row>
  </sheetData>
  <sheetProtection selectLockedCells="1"/>
  <mergeCells count="1">
    <mergeCell ref="B2:G2"/>
  </mergeCells>
  <pageMargins left="0.7" right="0.7" top="0.75" bottom="0.75" header="0.3" footer="0.3"/>
  <pageSetup scale="84" orientation="portrait" r:id="rId1"/>
  <ignoredErrors>
    <ignoredError sqref="G39:G4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T163"/>
  <sheetViews>
    <sheetView topLeftCell="A49" zoomScaleNormal="100" workbookViewId="0">
      <selection activeCell="G28" sqref="G28"/>
    </sheetView>
  </sheetViews>
  <sheetFormatPr defaultColWidth="9.140625" defaultRowHeight="12" x14ac:dyDescent="0.2"/>
  <cols>
    <col min="1" max="1" width="3.28515625" style="8" customWidth="1"/>
    <col min="2" max="2" width="40.28515625" style="8" bestFit="1" customWidth="1"/>
    <col min="3" max="3" width="15" style="54" bestFit="1" customWidth="1"/>
    <col min="4" max="7" width="14.140625" style="54" customWidth="1"/>
    <col min="8" max="8" width="12.140625" style="54" customWidth="1"/>
    <col min="9" max="9" width="10.28515625" style="54" customWidth="1"/>
    <col min="10" max="10" width="12.28515625" style="425" customWidth="1"/>
    <col min="11" max="11" width="10.28515625" style="8" customWidth="1"/>
    <col min="12" max="12" width="14" style="8" hidden="1" customWidth="1"/>
    <col min="13" max="14" width="15.140625" style="8" hidden="1" customWidth="1"/>
    <col min="15" max="16" width="13.85546875" style="8" hidden="1" customWidth="1"/>
    <col min="17" max="17" width="2.7109375" style="8" hidden="1" customWidth="1"/>
    <col min="18" max="18" width="10.7109375" style="8" hidden="1" customWidth="1"/>
    <col min="19" max="19" width="12.85546875" style="8" hidden="1" customWidth="1"/>
    <col min="20" max="20" width="15" style="8" hidden="1" customWidth="1"/>
    <col min="21" max="22" width="12.85546875" style="8" hidden="1" customWidth="1"/>
    <col min="23" max="23" width="1.85546875" style="8" hidden="1" customWidth="1"/>
    <col min="24" max="24" width="10.7109375" style="8" hidden="1" customWidth="1"/>
    <col min="25" max="29" width="13.28515625" style="8" hidden="1" customWidth="1"/>
    <col min="30" max="30" width="12.42578125" style="8" hidden="1" customWidth="1"/>
    <col min="31" max="31" width="16.140625" style="8" hidden="1" customWidth="1"/>
    <col min="32" max="32" width="15" style="8" hidden="1" customWidth="1"/>
    <col min="33" max="34" width="12.85546875" style="8" hidden="1" customWidth="1"/>
    <col min="35" max="35" width="2.5703125" style="8" hidden="1" customWidth="1"/>
    <col min="36" max="36" width="10.7109375" style="8" hidden="1" customWidth="1"/>
    <col min="37" max="37" width="12.85546875" style="8" hidden="1" customWidth="1"/>
    <col min="38" max="38" width="13.28515625" style="8" hidden="1" customWidth="1"/>
    <col min="39" max="40" width="12.85546875" style="8" hidden="1" customWidth="1"/>
    <col min="41" max="41" width="2.5703125" style="8" hidden="1" customWidth="1"/>
    <col min="42" max="42" width="11.5703125" style="8" hidden="1" customWidth="1"/>
    <col min="43" max="46" width="13.28515625" style="8" hidden="1" customWidth="1"/>
    <col min="47" max="47" width="13.28515625" style="8" customWidth="1"/>
    <col min="48" max="16384" width="9.140625" style="8"/>
  </cols>
  <sheetData>
    <row r="1" spans="2:9" x14ac:dyDescent="0.2">
      <c r="C1" s="8"/>
      <c r="D1" s="8"/>
      <c r="E1" s="8"/>
      <c r="F1" s="8"/>
      <c r="G1" s="8"/>
      <c r="H1" s="8"/>
      <c r="I1" s="8"/>
    </row>
    <row r="2" spans="2:9" ht="12.75" x14ac:dyDescent="0.2">
      <c r="B2" s="318" t="s">
        <v>2088</v>
      </c>
      <c r="C2" s="8"/>
      <c r="D2" s="8"/>
      <c r="E2" s="8"/>
      <c r="F2" s="8"/>
      <c r="G2" s="8"/>
      <c r="H2" s="8"/>
      <c r="I2" s="8"/>
    </row>
    <row r="3" spans="2:9" x14ac:dyDescent="0.2">
      <c r="B3" s="8" t="s">
        <v>2087</v>
      </c>
      <c r="C3" s="8"/>
      <c r="D3" s="8"/>
      <c r="E3" s="8"/>
      <c r="F3" s="8"/>
      <c r="G3" s="8"/>
      <c r="H3" s="8"/>
      <c r="I3" s="8"/>
    </row>
    <row r="4" spans="2:9" x14ac:dyDescent="0.2">
      <c r="B4" s="68" t="s">
        <v>2177</v>
      </c>
      <c r="C4" s="8"/>
      <c r="D4" s="8"/>
      <c r="E4" s="8"/>
      <c r="F4" s="8"/>
      <c r="G4" s="8"/>
      <c r="H4" s="8"/>
      <c r="I4" s="8"/>
    </row>
    <row r="5" spans="2:9" x14ac:dyDescent="0.2">
      <c r="B5" s="8" t="s">
        <v>2099</v>
      </c>
      <c r="C5" s="8"/>
      <c r="D5" s="8"/>
      <c r="E5" s="8"/>
      <c r="F5" s="8"/>
      <c r="G5" s="8"/>
      <c r="H5" s="8"/>
      <c r="I5" s="8"/>
    </row>
    <row r="6" spans="2:9" x14ac:dyDescent="0.2">
      <c r="B6" s="272" t="s">
        <v>2253</v>
      </c>
      <c r="C6" s="8"/>
      <c r="D6" s="8"/>
      <c r="E6" s="8"/>
      <c r="F6" s="8"/>
      <c r="G6" s="8"/>
      <c r="H6" s="8"/>
      <c r="I6" s="8"/>
    </row>
    <row r="7" spans="2:9" x14ac:dyDescent="0.2">
      <c r="B7" s="272" t="s">
        <v>2254</v>
      </c>
      <c r="C7" s="8"/>
      <c r="D7" s="8"/>
      <c r="E7" s="8"/>
      <c r="F7" s="8"/>
      <c r="G7" s="8"/>
      <c r="H7" s="8"/>
      <c r="I7" s="8"/>
    </row>
    <row r="8" spans="2:9" x14ac:dyDescent="0.2">
      <c r="B8" s="385" t="s">
        <v>2243</v>
      </c>
      <c r="C8" s="8"/>
      <c r="D8" s="8"/>
      <c r="E8" s="8"/>
      <c r="F8" s="8"/>
      <c r="G8" s="8"/>
      <c r="H8" s="8"/>
      <c r="I8" s="8"/>
    </row>
    <row r="9" spans="2:9" x14ac:dyDescent="0.2">
      <c r="B9" s="272" t="s">
        <v>2261</v>
      </c>
      <c r="C9" s="8"/>
      <c r="D9" s="8"/>
      <c r="E9" s="8"/>
      <c r="F9" s="8"/>
      <c r="G9" s="8"/>
      <c r="H9" s="8"/>
      <c r="I9" s="8"/>
    </row>
    <row r="10" spans="2:9" x14ac:dyDescent="0.2">
      <c r="B10" s="272" t="s">
        <v>2241</v>
      </c>
      <c r="C10" s="8"/>
      <c r="D10" s="8"/>
      <c r="E10" s="8"/>
      <c r="F10" s="8"/>
      <c r="G10" s="8"/>
      <c r="H10" s="8"/>
      <c r="I10" s="8"/>
    </row>
    <row r="11" spans="2:9" x14ac:dyDescent="0.2">
      <c r="C11" s="8"/>
      <c r="D11" s="8"/>
      <c r="E11" s="8"/>
      <c r="F11" s="8"/>
      <c r="G11" s="8"/>
      <c r="H11" s="8"/>
      <c r="I11" s="8"/>
    </row>
    <row r="12" spans="2:9" x14ac:dyDescent="0.2">
      <c r="B12" s="303" t="s">
        <v>0</v>
      </c>
      <c r="C12" s="8"/>
      <c r="D12" s="243"/>
      <c r="E12" s="8"/>
      <c r="F12" s="8"/>
      <c r="G12" s="8"/>
      <c r="H12" s="8"/>
      <c r="I12" s="91"/>
    </row>
    <row r="13" spans="2:9" x14ac:dyDescent="0.2">
      <c r="B13" s="244"/>
      <c r="C13" s="62" t="s">
        <v>3</v>
      </c>
      <c r="D13" s="509" t="s">
        <v>1</v>
      </c>
      <c r="E13" s="509"/>
      <c r="F13" s="509"/>
      <c r="G13" s="509"/>
      <c r="H13" s="509"/>
      <c r="I13" s="16"/>
    </row>
    <row r="14" spans="2:9" x14ac:dyDescent="0.2">
      <c r="B14" s="33" t="s">
        <v>2</v>
      </c>
      <c r="C14" s="476"/>
      <c r="D14" s="477" t="s">
        <v>4</v>
      </c>
      <c r="E14" s="477" t="s">
        <v>5</v>
      </c>
      <c r="F14" s="477" t="s">
        <v>6</v>
      </c>
      <c r="G14" s="477" t="s">
        <v>7</v>
      </c>
      <c r="H14" s="477" t="s">
        <v>8</v>
      </c>
      <c r="I14" s="16"/>
    </row>
    <row r="15" spans="2:9" x14ac:dyDescent="0.2">
      <c r="B15" s="34" t="s">
        <v>9</v>
      </c>
      <c r="C15" s="472"/>
      <c r="D15" s="473">
        <f>$C15*(1+D16)</f>
        <v>0</v>
      </c>
      <c r="E15" s="473">
        <f>$D15*(1+E16)</f>
        <v>0</v>
      </c>
      <c r="F15" s="473">
        <f>$E15*(1+F16)</f>
        <v>0</v>
      </c>
      <c r="G15" s="473">
        <f>$F15*(1+G16)</f>
        <v>0</v>
      </c>
      <c r="H15" s="473">
        <f>$G15*(1+H16)</f>
        <v>0</v>
      </c>
      <c r="I15" s="16"/>
    </row>
    <row r="16" spans="2:9" x14ac:dyDescent="0.2">
      <c r="B16" s="245" t="s">
        <v>10</v>
      </c>
      <c r="C16" s="474"/>
      <c r="D16" s="475"/>
      <c r="E16" s="475"/>
      <c r="F16" s="475"/>
      <c r="G16" s="475"/>
      <c r="H16" s="475"/>
      <c r="I16" s="16"/>
    </row>
    <row r="17" spans="2:46" x14ac:dyDescent="0.2">
      <c r="B17" s="34" t="s">
        <v>1980</v>
      </c>
      <c r="C17" s="472"/>
      <c r="D17" s="473">
        <f>$C17*(1+D18)</f>
        <v>0</v>
      </c>
      <c r="E17" s="473">
        <f>$D17*(1+E18)</f>
        <v>0</v>
      </c>
      <c r="F17" s="473">
        <f>$E17*(1+F18)</f>
        <v>0</v>
      </c>
      <c r="G17" s="473">
        <f>$F17*(1+G18)</f>
        <v>0</v>
      </c>
      <c r="H17" s="473">
        <f>$G17*(1+H18)</f>
        <v>0</v>
      </c>
      <c r="I17" s="91"/>
    </row>
    <row r="18" spans="2:46" x14ac:dyDescent="0.2">
      <c r="B18" s="245" t="s">
        <v>10</v>
      </c>
      <c r="C18" s="474"/>
      <c r="D18" s="475"/>
      <c r="E18" s="475"/>
      <c r="F18" s="475"/>
      <c r="G18" s="475"/>
      <c r="H18" s="475"/>
      <c r="I18" s="91"/>
      <c r="M18" s="91"/>
      <c r="N18" s="91"/>
      <c r="O18" s="91"/>
      <c r="V18" s="402"/>
    </row>
    <row r="19" spans="2:46" x14ac:dyDescent="0.2">
      <c r="B19" s="246"/>
      <c r="C19" s="331">
        <f t="shared" ref="C19:H19" si="0">C15+C17</f>
        <v>0</v>
      </c>
      <c r="D19" s="331">
        <f t="shared" si="0"/>
        <v>0</v>
      </c>
      <c r="E19" s="331">
        <f t="shared" si="0"/>
        <v>0</v>
      </c>
      <c r="F19" s="331">
        <f t="shared" si="0"/>
        <v>0</v>
      </c>
      <c r="G19" s="331">
        <f t="shared" si="0"/>
        <v>0</v>
      </c>
      <c r="H19" s="331">
        <f t="shared" si="0"/>
        <v>0</v>
      </c>
      <c r="I19" s="16"/>
      <c r="M19" s="91"/>
      <c r="N19" s="91"/>
      <c r="O19" s="91"/>
      <c r="V19" s="47"/>
      <c r="X19" s="379"/>
    </row>
    <row r="20" spans="2:46" x14ac:dyDescent="0.2">
      <c r="C20" s="8"/>
      <c r="D20" s="8"/>
      <c r="E20" s="8"/>
      <c r="F20" s="8"/>
      <c r="G20" s="8"/>
      <c r="H20" s="8"/>
      <c r="I20" s="8"/>
      <c r="V20" s="47" t="e">
        <f>C29/C31</f>
        <v>#DIV/0!</v>
      </c>
      <c r="X20" s="47" t="e">
        <f>(X32-V20)/V20</f>
        <v>#DIV/0!</v>
      </c>
      <c r="Y20" s="386" t="e">
        <f>(Y32-X32)/X32</f>
        <v>#DIV/0!</v>
      </c>
      <c r="Z20" s="386" t="e">
        <f t="shared" ref="Z20:AA20" si="1">(Z32-Y32)/Y32</f>
        <v>#DIV/0!</v>
      </c>
      <c r="AA20" s="386" t="e">
        <f t="shared" si="1"/>
        <v>#DIV/0!</v>
      </c>
      <c r="AB20" s="386" t="e">
        <f>(AB32-AA32)/AA32</f>
        <v>#DIV/0!</v>
      </c>
      <c r="AN20" s="47" t="e">
        <f>C29/C31</f>
        <v>#DIV/0!</v>
      </c>
      <c r="AP20" s="47" t="e">
        <f>(AP32-AN20)/AN20</f>
        <v>#DIV/0!</v>
      </c>
      <c r="AQ20" s="386" t="e">
        <f>(AQ32-AP32)/AP32</f>
        <v>#DIV/0!</v>
      </c>
      <c r="AR20" s="386" t="e">
        <f t="shared" ref="AR20:AS20" si="2">(AR32-AQ32)/AQ32</f>
        <v>#DIV/0!</v>
      </c>
      <c r="AS20" s="386" t="e">
        <f t="shared" si="2"/>
        <v>#DIV/0!</v>
      </c>
      <c r="AT20" s="386" t="e">
        <f>(AT32-AS32)/AS32</f>
        <v>#DIV/0!</v>
      </c>
    </row>
    <row r="21" spans="2:46" ht="12.75" thickBot="1" x14ac:dyDescent="0.25">
      <c r="B21" s="247" t="s">
        <v>11</v>
      </c>
      <c r="C21" s="248"/>
      <c r="D21" s="506" t="s">
        <v>12</v>
      </c>
      <c r="E21" s="508"/>
      <c r="F21" s="8"/>
      <c r="G21" s="8"/>
      <c r="H21" s="8"/>
      <c r="I21" s="8"/>
    </row>
    <row r="22" spans="2:46" ht="12.75" thickBot="1" x14ac:dyDescent="0.25">
      <c r="B22" s="42"/>
      <c r="C22" s="249" t="s">
        <v>13</v>
      </c>
      <c r="D22" s="250" t="s">
        <v>2078</v>
      </c>
      <c r="E22" s="251" t="s">
        <v>2015</v>
      </c>
      <c r="F22" s="8"/>
      <c r="G22" s="8"/>
      <c r="H22" s="8"/>
      <c r="I22" s="9"/>
      <c r="L22" s="503" t="s">
        <v>18</v>
      </c>
      <c r="M22" s="504"/>
      <c r="N22" s="504"/>
      <c r="O22" s="504"/>
      <c r="P22" s="505"/>
      <c r="R22" s="503" t="s">
        <v>2015</v>
      </c>
      <c r="S22" s="504"/>
      <c r="T22" s="504"/>
      <c r="U22" s="504"/>
      <c r="V22" s="505"/>
      <c r="X22" s="503" t="s">
        <v>2004</v>
      </c>
      <c r="Y22" s="504"/>
      <c r="Z22" s="504"/>
      <c r="AA22" s="504"/>
      <c r="AB22" s="505"/>
      <c r="AD22" s="500" t="s">
        <v>18</v>
      </c>
      <c r="AE22" s="501"/>
      <c r="AF22" s="501"/>
      <c r="AG22" s="501"/>
      <c r="AH22" s="502"/>
      <c r="AJ22" s="500" t="s">
        <v>2015</v>
      </c>
      <c r="AK22" s="501"/>
      <c r="AL22" s="501"/>
      <c r="AM22" s="501"/>
      <c r="AN22" s="502"/>
      <c r="AP22" s="500" t="s">
        <v>2004</v>
      </c>
      <c r="AQ22" s="501"/>
      <c r="AR22" s="501"/>
      <c r="AS22" s="501"/>
      <c r="AT22" s="502"/>
    </row>
    <row r="23" spans="2:46" x14ac:dyDescent="0.2">
      <c r="B23" s="11"/>
      <c r="C23" s="73"/>
      <c r="D23" s="252"/>
      <c r="E23" s="253"/>
      <c r="F23" s="8"/>
      <c r="G23" s="8"/>
      <c r="H23" s="8"/>
      <c r="I23" s="9"/>
    </row>
    <row r="24" spans="2:46" x14ac:dyDescent="0.2">
      <c r="B24" s="15" t="s">
        <v>14</v>
      </c>
      <c r="C24" s="34"/>
      <c r="D24" s="254"/>
      <c r="E24" s="255"/>
      <c r="F24" s="8"/>
      <c r="G24" s="8"/>
      <c r="H24" s="8"/>
      <c r="I24" s="9"/>
      <c r="AC24" s="15"/>
    </row>
    <row r="25" spans="2:46" x14ac:dyDescent="0.2">
      <c r="B25" s="11" t="s">
        <v>9</v>
      </c>
      <c r="C25" s="256" t="e">
        <f>C29/C15</f>
        <v>#DIV/0!</v>
      </c>
      <c r="D25" s="257" t="e">
        <f>D29/$C15</f>
        <v>#DIV/0!</v>
      </c>
      <c r="E25" s="258" t="e">
        <f>E29/$C15</f>
        <v>#DIV/0!</v>
      </c>
      <c r="F25" s="8"/>
      <c r="G25" s="47"/>
      <c r="H25" s="47"/>
      <c r="I25" s="47"/>
      <c r="J25" s="426"/>
      <c r="K25" s="47"/>
      <c r="L25" s="47" t="e">
        <f>(1+C60)*D25</f>
        <v>#DIV/0!</v>
      </c>
      <c r="M25" s="47" t="e">
        <f>(1+D60)*L25</f>
        <v>#DIV/0!</v>
      </c>
      <c r="N25" s="47" t="e">
        <f>(1+E60)*M25</f>
        <v>#DIV/0!</v>
      </c>
      <c r="O25" s="47" t="e">
        <f>(1+F60)*N25</f>
        <v>#DIV/0!</v>
      </c>
      <c r="P25" s="47" t="e">
        <f>(1+G60)*O25</f>
        <v>#DIV/0!</v>
      </c>
      <c r="R25" s="47" t="e">
        <f>(1+C61)*E25</f>
        <v>#DIV/0!</v>
      </c>
      <c r="S25" s="47" t="e">
        <f>(1+D61)*R25</f>
        <v>#DIV/0!</v>
      </c>
      <c r="T25" s="47" t="e">
        <f>(1+E61)*S25</f>
        <v>#DIV/0!</v>
      </c>
      <c r="U25" s="47" t="e">
        <f>(1+F61)*T25</f>
        <v>#DIV/0!</v>
      </c>
      <c r="V25" s="47" t="e">
        <f>(1+G61)*U25</f>
        <v>#DIV/0!</v>
      </c>
      <c r="X25" s="259" t="e">
        <f>R25+L25</f>
        <v>#DIV/0!</v>
      </c>
      <c r="Y25" s="259" t="e">
        <f t="shared" ref="Y25:AB26" si="3">S25+M25</f>
        <v>#DIV/0!</v>
      </c>
      <c r="Z25" s="259" t="e">
        <f t="shared" si="3"/>
        <v>#DIV/0!</v>
      </c>
      <c r="AA25" s="259" t="e">
        <f t="shared" si="3"/>
        <v>#DIV/0!</v>
      </c>
      <c r="AB25" s="259" t="e">
        <f t="shared" si="3"/>
        <v>#DIV/0!</v>
      </c>
      <c r="AC25" s="11"/>
      <c r="AD25" s="47" t="e">
        <f>(1+C65)*D25</f>
        <v>#DIV/0!</v>
      </c>
      <c r="AE25" s="47" t="e">
        <f>(1+D65)*AD25</f>
        <v>#DIV/0!</v>
      </c>
      <c r="AF25" s="47" t="e">
        <f>(1+E65)*AE25</f>
        <v>#DIV/0!</v>
      </c>
      <c r="AG25" s="47" t="e">
        <f>(1+F65)*AF25</f>
        <v>#DIV/0!</v>
      </c>
      <c r="AH25" s="47" t="e">
        <f>(1+G65)*AG25</f>
        <v>#DIV/0!</v>
      </c>
      <c r="AJ25" s="47" t="e">
        <f>(1+C66)*E25</f>
        <v>#DIV/0!</v>
      </c>
      <c r="AK25" s="47" t="e">
        <f>(1+D66)*AJ25</f>
        <v>#DIV/0!</v>
      </c>
      <c r="AL25" s="47" t="e">
        <f>(1+E66)*AK25</f>
        <v>#DIV/0!</v>
      </c>
      <c r="AM25" s="47" t="e">
        <f>(1+F66)*AL25</f>
        <v>#DIV/0!</v>
      </c>
      <c r="AN25" s="47" t="e">
        <f>(1+G66)*AM25</f>
        <v>#DIV/0!</v>
      </c>
      <c r="AP25" s="259" t="e">
        <f>AJ25+AD25</f>
        <v>#DIV/0!</v>
      </c>
      <c r="AQ25" s="259" t="e">
        <f t="shared" ref="AQ25:AQ26" si="4">AK25+AE25</f>
        <v>#DIV/0!</v>
      </c>
      <c r="AR25" s="259" t="e">
        <f t="shared" ref="AR25:AR26" si="5">AL25+AF25</f>
        <v>#DIV/0!</v>
      </c>
      <c r="AS25" s="259" t="e">
        <f t="shared" ref="AS25:AS26" si="6">AM25+AG25</f>
        <v>#DIV/0!</v>
      </c>
      <c r="AT25" s="259" t="e">
        <f t="shared" ref="AT25:AT26" si="7">AN25+AH25</f>
        <v>#DIV/0!</v>
      </c>
    </row>
    <row r="26" spans="2:46" x14ac:dyDescent="0.2">
      <c r="B26" s="11" t="s">
        <v>1980</v>
      </c>
      <c r="C26" s="260" t="e">
        <f>C17/C30</f>
        <v>#DIV/0!</v>
      </c>
      <c r="D26" s="257" t="e">
        <f>D30/$C17</f>
        <v>#DIV/0!</v>
      </c>
      <c r="E26" s="258" t="e">
        <f>E30/$C17</f>
        <v>#DIV/0!</v>
      </c>
      <c r="F26" s="8"/>
      <c r="G26" s="8"/>
      <c r="H26" s="8"/>
      <c r="I26" s="9"/>
      <c r="L26" s="259" t="e">
        <f>$D$26</f>
        <v>#DIV/0!</v>
      </c>
      <c r="M26" s="259" t="e">
        <f t="shared" ref="M26:P26" si="8">$D$26</f>
        <v>#DIV/0!</v>
      </c>
      <c r="N26" s="259" t="e">
        <f t="shared" si="8"/>
        <v>#DIV/0!</v>
      </c>
      <c r="O26" s="259" t="e">
        <f t="shared" si="8"/>
        <v>#DIV/0!</v>
      </c>
      <c r="P26" s="259" t="e">
        <f t="shared" si="8"/>
        <v>#DIV/0!</v>
      </c>
      <c r="R26" s="259" t="e">
        <f>$E$26</f>
        <v>#DIV/0!</v>
      </c>
      <c r="S26" s="259" t="e">
        <f t="shared" ref="S26:V26" si="9">$E$26</f>
        <v>#DIV/0!</v>
      </c>
      <c r="T26" s="259" t="e">
        <f t="shared" si="9"/>
        <v>#DIV/0!</v>
      </c>
      <c r="U26" s="259" t="e">
        <f t="shared" si="9"/>
        <v>#DIV/0!</v>
      </c>
      <c r="V26" s="259" t="e">
        <f t="shared" si="9"/>
        <v>#DIV/0!</v>
      </c>
      <c r="X26" s="259" t="e">
        <f>R26+L26</f>
        <v>#DIV/0!</v>
      </c>
      <c r="Y26" s="259" t="e">
        <f t="shared" si="3"/>
        <v>#DIV/0!</v>
      </c>
      <c r="Z26" s="259" t="e">
        <f t="shared" si="3"/>
        <v>#DIV/0!</v>
      </c>
      <c r="AA26" s="259" t="e">
        <f t="shared" si="3"/>
        <v>#DIV/0!</v>
      </c>
      <c r="AB26" s="259" t="e">
        <f t="shared" si="3"/>
        <v>#DIV/0!</v>
      </c>
      <c r="AC26" s="11"/>
      <c r="AD26" s="259" t="e">
        <f>$D$26</f>
        <v>#DIV/0!</v>
      </c>
      <c r="AE26" s="259" t="e">
        <f t="shared" ref="AE26:AH26" si="10">$D$26</f>
        <v>#DIV/0!</v>
      </c>
      <c r="AF26" s="259" t="e">
        <f t="shared" si="10"/>
        <v>#DIV/0!</v>
      </c>
      <c r="AG26" s="259" t="e">
        <f t="shared" si="10"/>
        <v>#DIV/0!</v>
      </c>
      <c r="AH26" s="259" t="e">
        <f t="shared" si="10"/>
        <v>#DIV/0!</v>
      </c>
      <c r="AJ26" s="259" t="e">
        <f>$E$26</f>
        <v>#DIV/0!</v>
      </c>
      <c r="AK26" s="259" t="e">
        <f t="shared" ref="AK26:AN26" si="11">$E$26</f>
        <v>#DIV/0!</v>
      </c>
      <c r="AL26" s="259" t="e">
        <f t="shared" si="11"/>
        <v>#DIV/0!</v>
      </c>
      <c r="AM26" s="259" t="e">
        <f t="shared" si="11"/>
        <v>#DIV/0!</v>
      </c>
      <c r="AN26" s="259" t="e">
        <f t="shared" si="11"/>
        <v>#DIV/0!</v>
      </c>
      <c r="AP26" s="259" t="e">
        <f>AJ26+AD26</f>
        <v>#DIV/0!</v>
      </c>
      <c r="AQ26" s="259" t="e">
        <f t="shared" si="4"/>
        <v>#DIV/0!</v>
      </c>
      <c r="AR26" s="259" t="e">
        <f t="shared" si="5"/>
        <v>#DIV/0!</v>
      </c>
      <c r="AS26" s="259" t="e">
        <f t="shared" si="6"/>
        <v>#DIV/0!</v>
      </c>
      <c r="AT26" s="259" t="e">
        <f t="shared" si="7"/>
        <v>#DIV/0!</v>
      </c>
    </row>
    <row r="27" spans="2:46" x14ac:dyDescent="0.2">
      <c r="B27" s="11"/>
      <c r="C27" s="260"/>
      <c r="D27" s="254"/>
      <c r="E27" s="255"/>
      <c r="F27" s="8"/>
      <c r="G27" s="8"/>
      <c r="H27" s="8"/>
      <c r="I27" s="9"/>
      <c r="AC27" s="11"/>
    </row>
    <row r="28" spans="2:46" x14ac:dyDescent="0.2">
      <c r="B28" s="15" t="s">
        <v>2061</v>
      </c>
      <c r="C28" s="34"/>
      <c r="D28" s="11"/>
      <c r="E28" s="35"/>
      <c r="F28" s="8"/>
      <c r="G28" s="8"/>
      <c r="H28" s="8"/>
      <c r="I28" s="9"/>
      <c r="AC28" s="15"/>
    </row>
    <row r="29" spans="2:46" x14ac:dyDescent="0.2">
      <c r="B29" s="11" t="s">
        <v>9</v>
      </c>
      <c r="C29" s="177">
        <f>SUM(D29:E29)</f>
        <v>0</v>
      </c>
      <c r="D29" s="79">
        <f>'Required Inputs'!G12</f>
        <v>0</v>
      </c>
      <c r="E29" s="81">
        <f>'Required Inputs'!G15</f>
        <v>0</v>
      </c>
      <c r="F29" s="80"/>
      <c r="G29" s="8"/>
      <c r="H29" s="8"/>
      <c r="I29" s="8"/>
      <c r="L29" s="261" t="e">
        <f>L25*D15</f>
        <v>#DIV/0!</v>
      </c>
      <c r="M29" s="261" t="e">
        <f>M25*E15</f>
        <v>#DIV/0!</v>
      </c>
      <c r="N29" s="261" t="e">
        <f>N25*F15</f>
        <v>#DIV/0!</v>
      </c>
      <c r="O29" s="261" t="e">
        <f>O25*G15</f>
        <v>#DIV/0!</v>
      </c>
      <c r="P29" s="261" t="e">
        <f>P25*H15</f>
        <v>#DIV/0!</v>
      </c>
      <c r="R29" s="261" t="e">
        <f>R25*D15</f>
        <v>#DIV/0!</v>
      </c>
      <c r="S29" s="261" t="e">
        <f>S25*E15</f>
        <v>#DIV/0!</v>
      </c>
      <c r="T29" s="261" t="e">
        <f>T25*F15</f>
        <v>#DIV/0!</v>
      </c>
      <c r="U29" s="261" t="e">
        <f>U25*G15</f>
        <v>#DIV/0!</v>
      </c>
      <c r="V29" s="261" t="e">
        <f>V25*H15</f>
        <v>#DIV/0!</v>
      </c>
      <c r="X29" s="80" t="e">
        <f>R29+L29</f>
        <v>#DIV/0!</v>
      </c>
      <c r="Y29" s="80" t="e">
        <f t="shared" ref="Y29:AB30" si="12">S29+M29</f>
        <v>#DIV/0!</v>
      </c>
      <c r="Z29" s="80" t="e">
        <f t="shared" si="12"/>
        <v>#DIV/0!</v>
      </c>
      <c r="AA29" s="80" t="e">
        <f t="shared" si="12"/>
        <v>#DIV/0!</v>
      </c>
      <c r="AB29" s="80" t="e">
        <f t="shared" si="12"/>
        <v>#DIV/0!</v>
      </c>
      <c r="AC29" s="11"/>
      <c r="AD29" s="261" t="e">
        <f>AD25*D15</f>
        <v>#DIV/0!</v>
      </c>
      <c r="AE29" s="261" t="e">
        <f>AE25*E15</f>
        <v>#DIV/0!</v>
      </c>
      <c r="AF29" s="261" t="e">
        <f>AF25*F15</f>
        <v>#DIV/0!</v>
      </c>
      <c r="AG29" s="261" t="e">
        <f>AG25*G15</f>
        <v>#DIV/0!</v>
      </c>
      <c r="AH29" s="261" t="e">
        <f>AH25*H15</f>
        <v>#DIV/0!</v>
      </c>
      <c r="AJ29" s="261" t="e">
        <f>AJ25*D15</f>
        <v>#DIV/0!</v>
      </c>
      <c r="AK29" s="261" t="e">
        <f>AK25*E15</f>
        <v>#DIV/0!</v>
      </c>
      <c r="AL29" s="261" t="e">
        <f>AL25*F15</f>
        <v>#DIV/0!</v>
      </c>
      <c r="AM29" s="261" t="e">
        <f>AM25*G15</f>
        <v>#DIV/0!</v>
      </c>
      <c r="AN29" s="261" t="e">
        <f>AN25*H15</f>
        <v>#DIV/0!</v>
      </c>
      <c r="AP29" s="80" t="e">
        <f>AJ29+AD29</f>
        <v>#DIV/0!</v>
      </c>
      <c r="AQ29" s="80" t="e">
        <f t="shared" ref="AQ29:AQ30" si="13">AK29+AE29</f>
        <v>#DIV/0!</v>
      </c>
      <c r="AR29" s="80" t="e">
        <f t="shared" ref="AR29:AR30" si="14">AL29+AF29</f>
        <v>#DIV/0!</v>
      </c>
      <c r="AS29" s="80" t="e">
        <f t="shared" ref="AS29:AS30" si="15">AM29+AG29</f>
        <v>#DIV/0!</v>
      </c>
      <c r="AT29" s="80" t="e">
        <f t="shared" ref="AT29:AT30" si="16">AN29+AH29</f>
        <v>#DIV/0!</v>
      </c>
    </row>
    <row r="30" spans="2:46" ht="14.25" x14ac:dyDescent="0.35">
      <c r="B30" s="11" t="s">
        <v>1980</v>
      </c>
      <c r="C30" s="391">
        <f>SUM(D30:E30)</f>
        <v>0</v>
      </c>
      <c r="D30" s="398">
        <f>D31-D29</f>
        <v>0</v>
      </c>
      <c r="E30" s="399">
        <f>E31-E29</f>
        <v>0</v>
      </c>
      <c r="F30" s="80"/>
      <c r="G30" s="8"/>
      <c r="H30" s="8"/>
      <c r="I30" s="8"/>
      <c r="L30" s="262" t="e">
        <f>L26*D17</f>
        <v>#DIV/0!</v>
      </c>
      <c r="M30" s="262" t="e">
        <f>M26*E17</f>
        <v>#DIV/0!</v>
      </c>
      <c r="N30" s="262" t="e">
        <f>N26*F17</f>
        <v>#DIV/0!</v>
      </c>
      <c r="O30" s="262" t="e">
        <f>O26*G17</f>
        <v>#DIV/0!</v>
      </c>
      <c r="P30" s="262" t="e">
        <f>P26*H17</f>
        <v>#DIV/0!</v>
      </c>
      <c r="R30" s="261" t="e">
        <f>R26*D17</f>
        <v>#DIV/0!</v>
      </c>
      <c r="S30" s="261" t="e">
        <f>S26*E17</f>
        <v>#DIV/0!</v>
      </c>
      <c r="T30" s="261" t="e">
        <f>T26*F17</f>
        <v>#DIV/0!</v>
      </c>
      <c r="U30" s="261" t="e">
        <f>U26*G17</f>
        <v>#DIV/0!</v>
      </c>
      <c r="V30" s="261" t="e">
        <f>V26*H17</f>
        <v>#DIV/0!</v>
      </c>
      <c r="X30" s="80" t="e">
        <f>R30+L30</f>
        <v>#DIV/0!</v>
      </c>
      <c r="Y30" s="80" t="e">
        <f t="shared" si="12"/>
        <v>#DIV/0!</v>
      </c>
      <c r="Z30" s="80" t="e">
        <f t="shared" si="12"/>
        <v>#DIV/0!</v>
      </c>
      <c r="AA30" s="80" t="e">
        <f t="shared" si="12"/>
        <v>#DIV/0!</v>
      </c>
      <c r="AB30" s="80" t="e">
        <f t="shared" si="12"/>
        <v>#DIV/0!</v>
      </c>
      <c r="AC30" s="11"/>
      <c r="AD30" s="262" t="e">
        <f>AD26*D17</f>
        <v>#DIV/0!</v>
      </c>
      <c r="AE30" s="262" t="e">
        <f>AE26*E17</f>
        <v>#DIV/0!</v>
      </c>
      <c r="AF30" s="262" t="e">
        <f>AF26*F17</f>
        <v>#DIV/0!</v>
      </c>
      <c r="AG30" s="262" t="e">
        <f>AG26*G17</f>
        <v>#DIV/0!</v>
      </c>
      <c r="AH30" s="262" t="e">
        <f>AH26*H17</f>
        <v>#DIV/0!</v>
      </c>
      <c r="AJ30" s="261" t="e">
        <f>AJ26*D17</f>
        <v>#DIV/0!</v>
      </c>
      <c r="AK30" s="261" t="e">
        <f>AK26*E17</f>
        <v>#DIV/0!</v>
      </c>
      <c r="AL30" s="261" t="e">
        <f>AL26*F17</f>
        <v>#DIV/0!</v>
      </c>
      <c r="AM30" s="261" t="e">
        <f>AM26*G17</f>
        <v>#DIV/0!</v>
      </c>
      <c r="AN30" s="261" t="e">
        <f>AN26*H17</f>
        <v>#DIV/0!</v>
      </c>
      <c r="AP30" s="80" t="e">
        <f>AJ30+AD30</f>
        <v>#DIV/0!</v>
      </c>
      <c r="AQ30" s="80" t="e">
        <f t="shared" si="13"/>
        <v>#DIV/0!</v>
      </c>
      <c r="AR30" s="80" t="e">
        <f t="shared" si="14"/>
        <v>#DIV/0!</v>
      </c>
      <c r="AS30" s="80" t="e">
        <f t="shared" si="15"/>
        <v>#DIV/0!</v>
      </c>
      <c r="AT30" s="80" t="e">
        <f t="shared" si="16"/>
        <v>#DIV/0!</v>
      </c>
    </row>
    <row r="31" spans="2:46" x14ac:dyDescent="0.2">
      <c r="B31" s="11" t="s">
        <v>13</v>
      </c>
      <c r="C31" s="397">
        <f>SUM(C29:C30)</f>
        <v>0</v>
      </c>
      <c r="D31" s="400">
        <f>'Required Inputs'!G14</f>
        <v>0</v>
      </c>
      <c r="E31" s="401">
        <f>'Required Inputs'!G17</f>
        <v>0</v>
      </c>
      <c r="F31" s="80"/>
      <c r="G31" s="91"/>
      <c r="H31" s="91"/>
      <c r="I31" s="91"/>
      <c r="L31" s="261" t="e">
        <f>L29+L30</f>
        <v>#DIV/0!</v>
      </c>
      <c r="M31" s="261" t="e">
        <f t="shared" ref="M31:O31" si="17">M29+M30</f>
        <v>#DIV/0!</v>
      </c>
      <c r="N31" s="261" t="e">
        <f t="shared" si="17"/>
        <v>#DIV/0!</v>
      </c>
      <c r="O31" s="261" t="e">
        <f t="shared" si="17"/>
        <v>#DIV/0!</v>
      </c>
      <c r="P31" s="261" t="e">
        <f>P29+P30</f>
        <v>#DIV/0!</v>
      </c>
      <c r="R31" s="261" t="e">
        <f>R29+R30</f>
        <v>#DIV/0!</v>
      </c>
      <c r="S31" s="261" t="e">
        <f t="shared" ref="S31" si="18">S29+S30</f>
        <v>#DIV/0!</v>
      </c>
      <c r="T31" s="261" t="e">
        <f t="shared" ref="T31" si="19">T29+T30</f>
        <v>#DIV/0!</v>
      </c>
      <c r="U31" s="261" t="e">
        <f t="shared" ref="U31" si="20">U29+U30</f>
        <v>#DIV/0!</v>
      </c>
      <c r="V31" s="261" t="e">
        <f t="shared" ref="V31" si="21">V29+V30</f>
        <v>#DIV/0!</v>
      </c>
      <c r="X31" s="261" t="e">
        <f>X29+X30</f>
        <v>#DIV/0!</v>
      </c>
      <c r="Y31" s="261" t="e">
        <f t="shared" ref="Y31" si="22">Y29+Y30</f>
        <v>#DIV/0!</v>
      </c>
      <c r="Z31" s="261" t="e">
        <f t="shared" ref="Z31" si="23">Z29+Z30</f>
        <v>#DIV/0!</v>
      </c>
      <c r="AA31" s="261" t="e">
        <f t="shared" ref="AA31" si="24">AA29+AA30</f>
        <v>#DIV/0!</v>
      </c>
      <c r="AB31" s="261" t="e">
        <f t="shared" ref="AB31" si="25">AB29+AB30</f>
        <v>#DIV/0!</v>
      </c>
      <c r="AC31" s="11"/>
      <c r="AD31" s="261" t="e">
        <f t="shared" ref="AD31:AH31" si="26">AD29+AD30</f>
        <v>#DIV/0!</v>
      </c>
      <c r="AE31" s="261" t="e">
        <f t="shared" si="26"/>
        <v>#DIV/0!</v>
      </c>
      <c r="AF31" s="261" t="e">
        <f t="shared" si="26"/>
        <v>#DIV/0!</v>
      </c>
      <c r="AG31" s="261" t="e">
        <f t="shared" si="26"/>
        <v>#DIV/0!</v>
      </c>
      <c r="AH31" s="261" t="e">
        <f t="shared" si="26"/>
        <v>#DIV/0!</v>
      </c>
      <c r="AJ31" s="261" t="e">
        <f t="shared" ref="AJ31" si="27">AJ29+AJ30</f>
        <v>#DIV/0!</v>
      </c>
      <c r="AK31" s="261" t="e">
        <f t="shared" ref="AK31" si="28">AK29+AK30</f>
        <v>#DIV/0!</v>
      </c>
      <c r="AL31" s="261" t="e">
        <f t="shared" ref="AL31" si="29">AL29+AL30</f>
        <v>#DIV/0!</v>
      </c>
      <c r="AM31" s="261" t="e">
        <f t="shared" ref="AM31" si="30">AM29+AM30</f>
        <v>#DIV/0!</v>
      </c>
      <c r="AN31" s="261" t="e">
        <f t="shared" ref="AN31" si="31">AN29+AN30</f>
        <v>#DIV/0!</v>
      </c>
      <c r="AP31" s="261" t="e">
        <f>AP29+AP30</f>
        <v>#DIV/0!</v>
      </c>
      <c r="AQ31" s="261" t="e">
        <f t="shared" ref="AQ31:AT31" si="32">AQ29+AQ30</f>
        <v>#DIV/0!</v>
      </c>
      <c r="AR31" s="261" t="e">
        <f t="shared" si="32"/>
        <v>#DIV/0!</v>
      </c>
      <c r="AS31" s="261" t="e">
        <f t="shared" si="32"/>
        <v>#DIV/0!</v>
      </c>
      <c r="AT31" s="261" t="e">
        <f t="shared" si="32"/>
        <v>#DIV/0!</v>
      </c>
    </row>
    <row r="32" spans="2:46" x14ac:dyDescent="0.2">
      <c r="B32" s="11"/>
      <c r="C32" s="92"/>
      <c r="D32" s="93"/>
      <c r="E32" s="94"/>
      <c r="F32" s="80"/>
      <c r="G32" s="8"/>
      <c r="H32" s="8"/>
      <c r="I32" s="8"/>
      <c r="X32" s="47" t="e">
        <f>X29/X31</f>
        <v>#DIV/0!</v>
      </c>
      <c r="Y32" s="47" t="e">
        <f t="shared" ref="Y32:AB32" si="33">Y29/Y31</f>
        <v>#DIV/0!</v>
      </c>
      <c r="Z32" s="47" t="e">
        <f t="shared" si="33"/>
        <v>#DIV/0!</v>
      </c>
      <c r="AA32" s="47" t="e">
        <f t="shared" si="33"/>
        <v>#DIV/0!</v>
      </c>
      <c r="AB32" s="47" t="e">
        <f t="shared" si="33"/>
        <v>#DIV/0!</v>
      </c>
      <c r="AC32" s="11"/>
      <c r="AP32" s="47" t="e">
        <f>AP29/AP31</f>
        <v>#DIV/0!</v>
      </c>
      <c r="AQ32" s="47" t="e">
        <f t="shared" ref="AQ32" si="34">AQ29/AQ31</f>
        <v>#DIV/0!</v>
      </c>
      <c r="AR32" s="47" t="e">
        <f t="shared" ref="AR32" si="35">AR29/AR31</f>
        <v>#DIV/0!</v>
      </c>
      <c r="AS32" s="47" t="e">
        <f t="shared" ref="AS32" si="36">AS29/AS31</f>
        <v>#DIV/0!</v>
      </c>
      <c r="AT32" s="47" t="e">
        <f t="shared" ref="AT32" si="37">AT29/AT31</f>
        <v>#DIV/0!</v>
      </c>
    </row>
    <row r="33" spans="2:46" ht="3" customHeight="1" x14ac:dyDescent="0.2">
      <c r="B33" s="11"/>
      <c r="C33" s="37"/>
      <c r="D33" s="40"/>
      <c r="E33" s="41"/>
      <c r="F33" s="8"/>
      <c r="G33" s="8"/>
      <c r="H33" s="8"/>
      <c r="I33" s="8"/>
      <c r="AC33" s="11"/>
    </row>
    <row r="34" spans="2:46" x14ac:dyDescent="0.2">
      <c r="B34" s="11"/>
      <c r="C34" s="244"/>
      <c r="D34" s="43"/>
      <c r="E34" s="44"/>
      <c r="F34" s="8"/>
      <c r="G34" s="8"/>
      <c r="H34" s="8"/>
      <c r="I34" s="8"/>
      <c r="AC34" s="11"/>
    </row>
    <row r="35" spans="2:46" x14ac:dyDescent="0.2">
      <c r="B35" s="15" t="s">
        <v>2014</v>
      </c>
      <c r="C35" s="34"/>
      <c r="D35" s="8"/>
      <c r="E35" s="35"/>
      <c r="F35" s="8"/>
      <c r="G35" s="8"/>
      <c r="H35" s="8"/>
      <c r="I35" s="8"/>
      <c r="AC35" s="15"/>
    </row>
    <row r="36" spans="2:46" ht="11.25" customHeight="1" x14ac:dyDescent="0.2">
      <c r="B36" s="11" t="s">
        <v>9</v>
      </c>
      <c r="C36" s="178" t="e">
        <f>SUM(D36:E36)</f>
        <v>#DIV/0!</v>
      </c>
      <c r="D36" s="263" t="e">
        <f>+(D29/D$31)*('Required Inputs'!G24+'Required Inputs'!G26)</f>
        <v>#DIV/0!</v>
      </c>
      <c r="E36" s="264" t="e">
        <f>+(E29/$E$31)*('Required Inputs'!G27+'Required Inputs'!G28)</f>
        <v>#DIV/0!</v>
      </c>
      <c r="F36" s="8"/>
      <c r="G36" s="8"/>
      <c r="H36" s="8"/>
      <c r="I36" s="8"/>
      <c r="L36" s="263" t="e">
        <f>(1+C60)*D36</f>
        <v>#DIV/0!</v>
      </c>
      <c r="M36" s="263" t="e">
        <f>(1+D60)*L36</f>
        <v>#DIV/0!</v>
      </c>
      <c r="N36" s="263" t="e">
        <f>(1+E60)*M36</f>
        <v>#DIV/0!</v>
      </c>
      <c r="O36" s="263" t="e">
        <f>(1+F60)*N36</f>
        <v>#DIV/0!</v>
      </c>
      <c r="P36" s="263" t="e">
        <f>(1+G60)*O36</f>
        <v>#DIV/0!</v>
      </c>
      <c r="R36" s="263" t="e">
        <f>(1+C61)*E36</f>
        <v>#DIV/0!</v>
      </c>
      <c r="S36" s="263" t="e">
        <f>(1+D61)*R36</f>
        <v>#DIV/0!</v>
      </c>
      <c r="T36" s="263" t="e">
        <f>(1+E61)*S36</f>
        <v>#DIV/0!</v>
      </c>
      <c r="U36" s="263" t="e">
        <f>(1+F61)*T36</f>
        <v>#DIV/0!</v>
      </c>
      <c r="V36" s="263" t="e">
        <f>(1+G61)*U36</f>
        <v>#DIV/0!</v>
      </c>
      <c r="X36" s="80" t="e">
        <f>R36+L36</f>
        <v>#DIV/0!</v>
      </c>
      <c r="Y36" s="80" t="e">
        <f t="shared" ref="Y36:Y37" si="38">S36+M36</f>
        <v>#DIV/0!</v>
      </c>
      <c r="Z36" s="80" t="e">
        <f t="shared" ref="Z36:Z37" si="39">T36+N36</f>
        <v>#DIV/0!</v>
      </c>
      <c r="AA36" s="80" t="e">
        <f t="shared" ref="AA36:AA37" si="40">U36+O36</f>
        <v>#DIV/0!</v>
      </c>
      <c r="AB36" s="80" t="e">
        <f t="shared" ref="AB36:AB37" si="41">V36+P36</f>
        <v>#DIV/0!</v>
      </c>
      <c r="AC36" s="11"/>
      <c r="AD36" s="263" t="e">
        <f>(1+C65)*D36</f>
        <v>#DIV/0!</v>
      </c>
      <c r="AE36" s="263" t="e">
        <f>(AD36*D65)+AD36</f>
        <v>#DIV/0!</v>
      </c>
      <c r="AF36" s="263" t="e">
        <f>(AE36*E65)+AE36</f>
        <v>#DIV/0!</v>
      </c>
      <c r="AG36" s="263" t="e">
        <f>(AF36*F65)+AF36</f>
        <v>#DIV/0!</v>
      </c>
      <c r="AH36" s="263" t="e">
        <f>(AG36*G65)+AG36</f>
        <v>#DIV/0!</v>
      </c>
      <c r="AJ36" s="380" t="e">
        <f>(1+C66)*E36</f>
        <v>#DIV/0!</v>
      </c>
      <c r="AK36" s="263" t="e">
        <f>(AJ36*D66)+AJ36</f>
        <v>#DIV/0!</v>
      </c>
      <c r="AL36" s="263" t="e">
        <f>(AK36*E66)+AK36</f>
        <v>#DIV/0!</v>
      </c>
      <c r="AM36" s="263" t="e">
        <f>(AL36*F66)+AL36</f>
        <v>#DIV/0!</v>
      </c>
      <c r="AN36" s="263" t="e">
        <f>(AM36*G66)+AM36</f>
        <v>#DIV/0!</v>
      </c>
      <c r="AP36" s="80" t="e">
        <f>AJ36+AD36</f>
        <v>#DIV/0!</v>
      </c>
      <c r="AQ36" s="80" t="e">
        <f t="shared" ref="AQ36:AQ37" si="42">AK36+AE36</f>
        <v>#DIV/0!</v>
      </c>
      <c r="AR36" s="80" t="e">
        <f t="shared" ref="AR36:AR37" si="43">AL36+AF36</f>
        <v>#DIV/0!</v>
      </c>
      <c r="AS36" s="80" t="e">
        <f t="shared" ref="AS36:AS37" si="44">AM36+AG36</f>
        <v>#DIV/0!</v>
      </c>
      <c r="AT36" s="80" t="e">
        <f t="shared" ref="AT36:AT37" si="45">AN36+AH36</f>
        <v>#DIV/0!</v>
      </c>
    </row>
    <row r="37" spans="2:46" ht="14.25" x14ac:dyDescent="0.35">
      <c r="B37" s="11" t="s">
        <v>1980</v>
      </c>
      <c r="C37" s="389" t="e">
        <f>SUM(D37:E37)</f>
        <v>#DIV/0!</v>
      </c>
      <c r="D37" s="394" t="e">
        <f>+(D30/D$31)*('Required Inputs'!G24+'Required Inputs'!G26)</f>
        <v>#DIV/0!</v>
      </c>
      <c r="E37" s="393" t="e">
        <f>+(E30/$E$31)*('Required Inputs'!G27+'Required Inputs'!G28)</f>
        <v>#DIV/0!</v>
      </c>
      <c r="F37" s="8"/>
      <c r="G37" s="8"/>
      <c r="H37" s="8"/>
      <c r="I37" s="8"/>
      <c r="L37" s="263" t="e">
        <f>$D$37</f>
        <v>#DIV/0!</v>
      </c>
      <c r="M37" s="263" t="e">
        <f t="shared" ref="M37:P37" si="46">$D$37</f>
        <v>#DIV/0!</v>
      </c>
      <c r="N37" s="263" t="e">
        <f t="shared" si="46"/>
        <v>#DIV/0!</v>
      </c>
      <c r="O37" s="263" t="e">
        <f t="shared" si="46"/>
        <v>#DIV/0!</v>
      </c>
      <c r="P37" s="263" t="e">
        <f t="shared" si="46"/>
        <v>#DIV/0!</v>
      </c>
      <c r="R37" s="263" t="e">
        <f>$E$37</f>
        <v>#DIV/0!</v>
      </c>
      <c r="S37" s="263" t="e">
        <f t="shared" ref="S37:V37" si="47">$E$37</f>
        <v>#DIV/0!</v>
      </c>
      <c r="T37" s="263" t="e">
        <f t="shared" si="47"/>
        <v>#DIV/0!</v>
      </c>
      <c r="U37" s="263" t="e">
        <f t="shared" si="47"/>
        <v>#DIV/0!</v>
      </c>
      <c r="V37" s="263" t="e">
        <f t="shared" si="47"/>
        <v>#DIV/0!</v>
      </c>
      <c r="X37" s="80" t="e">
        <f>R37+L37</f>
        <v>#DIV/0!</v>
      </c>
      <c r="Y37" s="80" t="e">
        <f t="shared" si="38"/>
        <v>#DIV/0!</v>
      </c>
      <c r="Z37" s="80" t="e">
        <f t="shared" si="39"/>
        <v>#DIV/0!</v>
      </c>
      <c r="AA37" s="80" t="e">
        <f t="shared" si="40"/>
        <v>#DIV/0!</v>
      </c>
      <c r="AB37" s="80" t="e">
        <f t="shared" si="41"/>
        <v>#DIV/0!</v>
      </c>
      <c r="AC37" s="11"/>
      <c r="AD37" s="263" t="e">
        <f>$D$37</f>
        <v>#DIV/0!</v>
      </c>
      <c r="AE37" s="263" t="e">
        <f t="shared" ref="AE37:AH37" si="48">$D$37</f>
        <v>#DIV/0!</v>
      </c>
      <c r="AF37" s="263" t="e">
        <f t="shared" si="48"/>
        <v>#DIV/0!</v>
      </c>
      <c r="AG37" s="263" t="e">
        <f t="shared" si="48"/>
        <v>#DIV/0!</v>
      </c>
      <c r="AH37" s="263" t="e">
        <f t="shared" si="48"/>
        <v>#DIV/0!</v>
      </c>
      <c r="AJ37" s="263" t="e">
        <f>$E$37</f>
        <v>#DIV/0!</v>
      </c>
      <c r="AK37" s="263" t="e">
        <f t="shared" ref="AK37:AN37" si="49">$E$37</f>
        <v>#DIV/0!</v>
      </c>
      <c r="AL37" s="263" t="e">
        <f t="shared" si="49"/>
        <v>#DIV/0!</v>
      </c>
      <c r="AM37" s="263" t="e">
        <f t="shared" si="49"/>
        <v>#DIV/0!</v>
      </c>
      <c r="AN37" s="263" t="e">
        <f t="shared" si="49"/>
        <v>#DIV/0!</v>
      </c>
      <c r="AP37" s="80" t="e">
        <f>AJ37+AD37</f>
        <v>#DIV/0!</v>
      </c>
      <c r="AQ37" s="80" t="e">
        <f t="shared" si="42"/>
        <v>#DIV/0!</v>
      </c>
      <c r="AR37" s="80" t="e">
        <f t="shared" si="43"/>
        <v>#DIV/0!</v>
      </c>
      <c r="AS37" s="80" t="e">
        <f t="shared" si="44"/>
        <v>#DIV/0!</v>
      </c>
      <c r="AT37" s="80" t="e">
        <f t="shared" si="45"/>
        <v>#DIV/0!</v>
      </c>
    </row>
    <row r="38" spans="2:46" x14ac:dyDescent="0.2">
      <c r="B38" s="11" t="s">
        <v>13</v>
      </c>
      <c r="C38" s="265" t="e">
        <f>SUM(D38:E38)</f>
        <v>#DIV/0!</v>
      </c>
      <c r="D38" s="266" t="e">
        <f>SUM(D36:D37)</f>
        <v>#DIV/0!</v>
      </c>
      <c r="E38" s="267" t="e">
        <f>SUM(E36:E37)</f>
        <v>#DIV/0!</v>
      </c>
      <c r="F38" s="68"/>
      <c r="G38" s="8"/>
      <c r="H38" s="8"/>
      <c r="I38" s="8"/>
      <c r="L38" s="268" t="e">
        <f>SUM(L36:L37)</f>
        <v>#DIV/0!</v>
      </c>
      <c r="M38" s="268" t="e">
        <f t="shared" ref="M38:P38" si="50">SUM(M36:M37)</f>
        <v>#DIV/0!</v>
      </c>
      <c r="N38" s="268" t="e">
        <f t="shared" si="50"/>
        <v>#DIV/0!</v>
      </c>
      <c r="O38" s="268" t="e">
        <f t="shared" si="50"/>
        <v>#DIV/0!</v>
      </c>
      <c r="P38" s="268" t="e">
        <f t="shared" si="50"/>
        <v>#DIV/0!</v>
      </c>
      <c r="R38" s="268" t="e">
        <f t="shared" ref="R38" si="51">SUM(R36:R37)</f>
        <v>#DIV/0!</v>
      </c>
      <c r="S38" s="268" t="e">
        <f t="shared" ref="S38" si="52">SUM(S36:S37)</f>
        <v>#DIV/0!</v>
      </c>
      <c r="T38" s="268" t="e">
        <f t="shared" ref="T38" si="53">SUM(T36:T37)</f>
        <v>#DIV/0!</v>
      </c>
      <c r="U38" s="268" t="e">
        <f t="shared" ref="U38" si="54">SUM(U36:U37)</f>
        <v>#DIV/0!</v>
      </c>
      <c r="V38" s="268" t="e">
        <f t="shared" ref="V38" si="55">SUM(V36:V37)</f>
        <v>#DIV/0!</v>
      </c>
      <c r="X38" s="261" t="e">
        <f>X36+X37</f>
        <v>#DIV/0!</v>
      </c>
      <c r="Y38" s="261" t="e">
        <f t="shared" ref="Y38:AB38" si="56">Y36+Y37</f>
        <v>#DIV/0!</v>
      </c>
      <c r="Z38" s="261" t="e">
        <f t="shared" si="56"/>
        <v>#DIV/0!</v>
      </c>
      <c r="AA38" s="261" t="e">
        <f t="shared" si="56"/>
        <v>#DIV/0!</v>
      </c>
      <c r="AB38" s="261" t="e">
        <f t="shared" si="56"/>
        <v>#DIV/0!</v>
      </c>
      <c r="AC38" s="11"/>
      <c r="AD38" s="268" t="e">
        <f>SUM(AD36:AD37)</f>
        <v>#DIV/0!</v>
      </c>
      <c r="AE38" s="268" t="e">
        <f t="shared" ref="AE38" si="57">SUM(AE36:AE37)</f>
        <v>#DIV/0!</v>
      </c>
      <c r="AF38" s="268" t="e">
        <f t="shared" ref="AF38" si="58">SUM(AF36:AF37)</f>
        <v>#DIV/0!</v>
      </c>
      <c r="AG38" s="268" t="e">
        <f t="shared" ref="AG38" si="59">SUM(AG36:AG37)</f>
        <v>#DIV/0!</v>
      </c>
      <c r="AH38" s="268" t="e">
        <f t="shared" ref="AH38" si="60">SUM(AH36:AH37)</f>
        <v>#DIV/0!</v>
      </c>
      <c r="AJ38" s="268" t="e">
        <f t="shared" ref="AJ38" si="61">SUM(AJ36:AJ37)</f>
        <v>#DIV/0!</v>
      </c>
      <c r="AK38" s="268" t="e">
        <f t="shared" ref="AK38" si="62">SUM(AK36:AK37)</f>
        <v>#DIV/0!</v>
      </c>
      <c r="AL38" s="268" t="e">
        <f t="shared" ref="AL38" si="63">SUM(AL36:AL37)</f>
        <v>#DIV/0!</v>
      </c>
      <c r="AM38" s="268" t="e">
        <f t="shared" ref="AM38" si="64">SUM(AM36:AM37)</f>
        <v>#DIV/0!</v>
      </c>
      <c r="AN38" s="268" t="e">
        <f t="shared" ref="AN38" si="65">SUM(AN36:AN37)</f>
        <v>#DIV/0!</v>
      </c>
      <c r="AP38" s="261" t="e">
        <f>AP36+AP37</f>
        <v>#DIV/0!</v>
      </c>
      <c r="AQ38" s="261" t="e">
        <f t="shared" ref="AQ38:AT38" si="66">AQ36+AQ37</f>
        <v>#DIV/0!</v>
      </c>
      <c r="AR38" s="261" t="e">
        <f t="shared" si="66"/>
        <v>#DIV/0!</v>
      </c>
      <c r="AS38" s="261" t="e">
        <f t="shared" si="66"/>
        <v>#DIV/0!</v>
      </c>
      <c r="AT38" s="261" t="e">
        <f t="shared" si="66"/>
        <v>#DIV/0!</v>
      </c>
    </row>
    <row r="39" spans="2:46" ht="14.25" x14ac:dyDescent="0.35">
      <c r="B39" s="11" t="s">
        <v>15</v>
      </c>
      <c r="C39" s="389">
        <f>'Required Inputs'!G32+'Required Inputs'!G33+'Required Inputs'!G37</f>
        <v>0</v>
      </c>
      <c r="D39" s="263"/>
      <c r="E39" s="264"/>
      <c r="F39" s="8"/>
      <c r="G39" s="8"/>
      <c r="H39" s="8"/>
      <c r="I39" s="8"/>
      <c r="AC39" s="11"/>
    </row>
    <row r="40" spans="2:46" x14ac:dyDescent="0.2">
      <c r="B40" s="11" t="s">
        <v>13</v>
      </c>
      <c r="C40" s="265" t="e">
        <f>C38+C39</f>
        <v>#DIV/0!</v>
      </c>
      <c r="D40" s="266"/>
      <c r="E40" s="267"/>
      <c r="F40" s="8"/>
      <c r="G40" s="8"/>
      <c r="H40" s="8"/>
      <c r="I40" s="8"/>
      <c r="AC40" s="11"/>
    </row>
    <row r="41" spans="2:46" ht="14.25" x14ac:dyDescent="0.35">
      <c r="B41" s="11" t="s">
        <v>2165</v>
      </c>
      <c r="C41" s="389" t="e">
        <f>'Required Inputs'!G39</f>
        <v>#DIV/0!</v>
      </c>
      <c r="D41" s="266"/>
      <c r="E41" s="267"/>
      <c r="F41" s="8"/>
      <c r="G41" s="8"/>
      <c r="H41" s="8"/>
      <c r="I41" s="8"/>
      <c r="X41" s="261" t="e">
        <f>(C41*X20)+C41</f>
        <v>#DIV/0!</v>
      </c>
      <c r="Y41" s="261" t="e">
        <f>(X41*Y20)+X41</f>
        <v>#DIV/0!</v>
      </c>
      <c r="Z41" s="261" t="e">
        <f t="shared" ref="Z41:AB41" si="67">(Y41*Z20)+Y41</f>
        <v>#DIV/0!</v>
      </c>
      <c r="AA41" s="261" t="e">
        <f t="shared" si="67"/>
        <v>#DIV/0!</v>
      </c>
      <c r="AB41" s="261" t="e">
        <f t="shared" si="67"/>
        <v>#DIV/0!</v>
      </c>
      <c r="AC41" s="11"/>
      <c r="AP41" s="261" t="e">
        <f>(C41*AP20)+C41</f>
        <v>#DIV/0!</v>
      </c>
      <c r="AQ41" s="403" t="e">
        <f>(AP41*AQ20)+AP41</f>
        <v>#DIV/0!</v>
      </c>
      <c r="AR41" s="261" t="e">
        <f>(AQ41*AR20)+AQ41</f>
        <v>#DIV/0!</v>
      </c>
      <c r="AS41" s="261" t="e">
        <f t="shared" ref="AS41:AT41" si="68">(AR41*AS20)+AR41</f>
        <v>#DIV/0!</v>
      </c>
      <c r="AT41" s="261" t="e">
        <f t="shared" si="68"/>
        <v>#DIV/0!</v>
      </c>
    </row>
    <row r="42" spans="2:46" x14ac:dyDescent="0.2">
      <c r="B42" s="11" t="s">
        <v>2169</v>
      </c>
      <c r="C42" s="265" t="e">
        <f>C40-C41</f>
        <v>#DIV/0!</v>
      </c>
      <c r="D42" s="266"/>
      <c r="E42" s="267"/>
      <c r="F42" s="8"/>
      <c r="G42" s="8"/>
      <c r="H42" s="8"/>
      <c r="I42" s="8"/>
      <c r="AC42" s="11"/>
    </row>
    <row r="43" spans="2:46" x14ac:dyDescent="0.2">
      <c r="B43" s="11"/>
      <c r="C43" s="396"/>
      <c r="D43" s="395"/>
      <c r="E43" s="392"/>
      <c r="F43" s="8"/>
      <c r="G43" s="8"/>
      <c r="H43" s="8"/>
      <c r="I43" s="8"/>
      <c r="AC43" s="11"/>
    </row>
    <row r="44" spans="2:46" ht="3" customHeight="1" x14ac:dyDescent="0.2">
      <c r="B44" s="11"/>
      <c r="C44" s="37"/>
      <c r="D44" s="40"/>
      <c r="E44" s="41"/>
      <c r="F44" s="8"/>
      <c r="G44" s="8"/>
      <c r="H44" s="8"/>
      <c r="I44" s="8"/>
      <c r="AC44" s="11"/>
    </row>
    <row r="45" spans="2:46" x14ac:dyDescent="0.2">
      <c r="B45" s="11"/>
      <c r="C45" s="244"/>
      <c r="D45" s="43"/>
      <c r="E45" s="44"/>
      <c r="F45" s="8"/>
      <c r="G45" s="8"/>
      <c r="H45" s="8"/>
      <c r="I45" s="8"/>
      <c r="AC45" s="11"/>
    </row>
    <row r="46" spans="2:46" x14ac:dyDescent="0.2">
      <c r="B46" s="15" t="s">
        <v>1983</v>
      </c>
      <c r="C46" s="34"/>
      <c r="D46" s="8"/>
      <c r="E46" s="35"/>
      <c r="F46" s="8"/>
      <c r="G46" s="8"/>
      <c r="H46" s="8"/>
      <c r="I46" s="8"/>
      <c r="V46" s="378"/>
      <c r="AC46" s="15"/>
    </row>
    <row r="47" spans="2:46" ht="3.75" customHeight="1" x14ac:dyDescent="0.2">
      <c r="B47" s="15"/>
      <c r="C47" s="34"/>
      <c r="D47" s="8"/>
      <c r="E47" s="35"/>
      <c r="F47" s="8"/>
      <c r="G47" s="8"/>
      <c r="H47" s="8"/>
      <c r="I47" s="8"/>
      <c r="V47" s="378"/>
      <c r="AC47" s="15"/>
    </row>
    <row r="48" spans="2:46" x14ac:dyDescent="0.2">
      <c r="B48" s="11" t="s">
        <v>2176</v>
      </c>
      <c r="C48" s="388">
        <v>0.2</v>
      </c>
      <c r="D48" s="8"/>
      <c r="E48" s="35"/>
      <c r="F48" s="8"/>
      <c r="G48" s="8"/>
      <c r="H48" s="8"/>
      <c r="I48" s="8"/>
      <c r="R48" s="378"/>
      <c r="S48" s="378"/>
      <c r="AC48" s="15"/>
    </row>
    <row r="49" spans="2:46" x14ac:dyDescent="0.2">
      <c r="B49" s="15"/>
      <c r="C49" s="34"/>
      <c r="D49" s="8"/>
      <c r="E49" s="35"/>
      <c r="F49" s="8"/>
      <c r="G49" s="8"/>
      <c r="H49" s="8"/>
      <c r="I49" s="8"/>
      <c r="R49" s="378"/>
      <c r="S49" s="378"/>
      <c r="AC49" s="15"/>
    </row>
    <row r="50" spans="2:46" x14ac:dyDescent="0.2">
      <c r="B50" s="11" t="s">
        <v>9</v>
      </c>
      <c r="C50" s="178" t="e">
        <f>SUM(D50:E50)</f>
        <v>#DIV/0!</v>
      </c>
      <c r="D50" s="263" t="e">
        <f>+(D29/$D$31)*(('Required Inputs'!$G$46*('Required Inputs'!$G$26/'Required Inputs'!$G$25))+'Required Inputs'!$G$45)+(('Required Inputs'!G54*('Required Inputs'!G26/'Required Inputs'!G25)*('Hospital Inputs '!D29/'Hospital Inputs '!D31)))</f>
        <v>#DIV/0!</v>
      </c>
      <c r="E50" s="264" t="e">
        <f>+(E29/$E$31)*(('Required Inputs'!$G$46*('Required Inputs'!$G$27/'Required Inputs'!$G$25))+'Required Inputs'!$G$47)+(('Required Inputs'!G54*('Required Inputs'!G27/'Required Inputs'!G25)*('Hospital Inputs '!E29/'Hospital Inputs '!E31)))</f>
        <v>#DIV/0!</v>
      </c>
      <c r="F50" s="8"/>
      <c r="G50" s="8"/>
      <c r="H50" s="8"/>
      <c r="I50" s="8"/>
      <c r="L50" s="380" t="e">
        <f>(1+L60)*D50</f>
        <v>#DIV/0!</v>
      </c>
      <c r="M50" s="263" t="e">
        <f>(1+M60)*L50</f>
        <v>#DIV/0!</v>
      </c>
      <c r="N50" s="263" t="e">
        <f>(1+N60)*M50</f>
        <v>#DIV/0!</v>
      </c>
      <c r="O50" s="263" t="e">
        <f>(1+O60)*N50</f>
        <v>#DIV/0!</v>
      </c>
      <c r="P50" s="263" t="e">
        <f>(1+P60)*O50</f>
        <v>#DIV/0!</v>
      </c>
      <c r="Q50" s="378"/>
      <c r="R50" s="380" t="e">
        <f>(1+R60)*E50</f>
        <v>#DIV/0!</v>
      </c>
      <c r="S50" s="263" t="e">
        <f>(1+S60)*R50</f>
        <v>#DIV/0!</v>
      </c>
      <c r="T50" s="263" t="e">
        <f>(1+T60)*S50</f>
        <v>#DIV/0!</v>
      </c>
      <c r="U50" s="263" t="e">
        <f>(1+U60)*T50</f>
        <v>#DIV/0!</v>
      </c>
      <c r="V50" s="263" t="e">
        <f>(1+V60)*U50</f>
        <v>#DIV/0!</v>
      </c>
      <c r="X50" s="80" t="e">
        <f>R50+L50</f>
        <v>#DIV/0!</v>
      </c>
      <c r="Y50" s="80" t="e">
        <f>S50+M50</f>
        <v>#DIV/0!</v>
      </c>
      <c r="Z50" s="80" t="e">
        <f>T50+N50</f>
        <v>#DIV/0!</v>
      </c>
      <c r="AA50" s="80" t="e">
        <f>U50+O50</f>
        <v>#DIV/0!</v>
      </c>
      <c r="AB50" s="80" t="e">
        <f>V50+P50</f>
        <v>#DIV/0!</v>
      </c>
      <c r="AC50" s="11"/>
      <c r="AD50" s="263" t="e">
        <f>(1+AD60)*D50</f>
        <v>#DIV/0!</v>
      </c>
      <c r="AE50" s="263" t="e">
        <f>(1+AE60)*AD50</f>
        <v>#DIV/0!</v>
      </c>
      <c r="AF50" s="263" t="e">
        <f>(1+AF60)*AE50</f>
        <v>#DIV/0!</v>
      </c>
      <c r="AG50" s="263" t="e">
        <f>(1+AG60)*AF50</f>
        <v>#DIV/0!</v>
      </c>
      <c r="AH50" s="263" t="e">
        <f>(1+AH60)*AG50</f>
        <v>#DIV/0!</v>
      </c>
      <c r="AJ50" s="380" t="e">
        <f>(1+AJ60)*E50</f>
        <v>#DIV/0!</v>
      </c>
      <c r="AK50" s="263" t="e">
        <f>(1+AK60)*AJ50</f>
        <v>#DIV/0!</v>
      </c>
      <c r="AL50" s="263" t="e">
        <f>(1+AL60)*AK50</f>
        <v>#DIV/0!</v>
      </c>
      <c r="AM50" s="263" t="e">
        <f>(1+AM60)*AL50</f>
        <v>#DIV/0!</v>
      </c>
      <c r="AN50" s="263" t="e">
        <f>(1+AN60)*AM50</f>
        <v>#DIV/0!</v>
      </c>
      <c r="AP50" s="80" t="e">
        <f>AJ50+AD50</f>
        <v>#DIV/0!</v>
      </c>
      <c r="AQ50" s="80" t="e">
        <f t="shared" ref="AQ50:AQ51" si="69">AK50+AE50</f>
        <v>#DIV/0!</v>
      </c>
      <c r="AR50" s="80" t="e">
        <f t="shared" ref="AR50:AR51" si="70">AL50+AF50</f>
        <v>#DIV/0!</v>
      </c>
      <c r="AS50" s="80" t="e">
        <f t="shared" ref="AS50:AS51" si="71">AM50+AG50</f>
        <v>#DIV/0!</v>
      </c>
      <c r="AT50" s="80" t="e">
        <f t="shared" ref="AT50:AT51" si="72">AN50+AH50</f>
        <v>#DIV/0!</v>
      </c>
    </row>
    <row r="51" spans="2:46" x14ac:dyDescent="0.2">
      <c r="B51" s="11" t="s">
        <v>1980</v>
      </c>
      <c r="C51" s="178" t="e">
        <f>SUM(D51:E51)</f>
        <v>#DIV/0!</v>
      </c>
      <c r="D51" s="263" t="e">
        <f>+(D30/$D$31)*(('Required Inputs'!$G$46*('Required Inputs'!$G$26/'Required Inputs'!$G$25))+'Required Inputs'!$G$45)+(('Required Inputs'!G54*('Required Inputs'!G26/'Required Inputs'!G25)*('Hospital Inputs '!D30/'Hospital Inputs '!D31)))</f>
        <v>#DIV/0!</v>
      </c>
      <c r="E51" s="264" t="e">
        <f>+(E30/$E$31)*(('Required Inputs'!$G$46*('Required Inputs'!$G$27/'Required Inputs'!$G$25))+'Required Inputs'!$G$47)+(('Required Inputs'!G54*('Required Inputs'!G27/'Required Inputs'!G25)*('Hospital Inputs '!E30/'Hospital Inputs '!E31)))</f>
        <v>#DIV/0!</v>
      </c>
      <c r="F51" s="8"/>
      <c r="G51" s="272"/>
      <c r="H51" s="8"/>
      <c r="I51" s="8"/>
      <c r="L51" s="263" t="e">
        <f>$D$51</f>
        <v>#DIV/0!</v>
      </c>
      <c r="M51" s="263" t="e">
        <f t="shared" ref="M51:P51" si="73">$D$51</f>
        <v>#DIV/0!</v>
      </c>
      <c r="N51" s="263" t="e">
        <f t="shared" si="73"/>
        <v>#DIV/0!</v>
      </c>
      <c r="O51" s="263" t="e">
        <f t="shared" si="73"/>
        <v>#DIV/0!</v>
      </c>
      <c r="P51" s="263" t="e">
        <f t="shared" si="73"/>
        <v>#DIV/0!</v>
      </c>
      <c r="R51" s="263" t="e">
        <f>$E$51</f>
        <v>#DIV/0!</v>
      </c>
      <c r="S51" s="263" t="e">
        <f t="shared" ref="S51:V51" si="74">$E$51</f>
        <v>#DIV/0!</v>
      </c>
      <c r="T51" s="263" t="e">
        <f t="shared" si="74"/>
        <v>#DIV/0!</v>
      </c>
      <c r="U51" s="263" t="e">
        <f t="shared" si="74"/>
        <v>#DIV/0!</v>
      </c>
      <c r="V51" s="263" t="e">
        <f t="shared" si="74"/>
        <v>#DIV/0!</v>
      </c>
      <c r="X51" s="80" t="e">
        <f>R51+L51</f>
        <v>#DIV/0!</v>
      </c>
      <c r="Y51" s="80" t="e">
        <f t="shared" ref="Y51" si="75">S51+M51</f>
        <v>#DIV/0!</v>
      </c>
      <c r="Z51" s="80" t="e">
        <f t="shared" ref="Z51" si="76">T51+N51</f>
        <v>#DIV/0!</v>
      </c>
      <c r="AA51" s="80" t="e">
        <f t="shared" ref="AA51" si="77">U51+O51</f>
        <v>#DIV/0!</v>
      </c>
      <c r="AB51" s="80" t="e">
        <f t="shared" ref="AB51" si="78">V51+P51</f>
        <v>#DIV/0!</v>
      </c>
      <c r="AC51" s="11"/>
      <c r="AD51" s="263" t="e">
        <f>$D$51</f>
        <v>#DIV/0!</v>
      </c>
      <c r="AE51" s="263" t="e">
        <f t="shared" ref="AE51:AH51" si="79">$D$51</f>
        <v>#DIV/0!</v>
      </c>
      <c r="AF51" s="263" t="e">
        <f t="shared" si="79"/>
        <v>#DIV/0!</v>
      </c>
      <c r="AG51" s="263" t="e">
        <f t="shared" si="79"/>
        <v>#DIV/0!</v>
      </c>
      <c r="AH51" s="263" t="e">
        <f t="shared" si="79"/>
        <v>#DIV/0!</v>
      </c>
      <c r="AJ51" s="263" t="e">
        <f>$E$51</f>
        <v>#DIV/0!</v>
      </c>
      <c r="AK51" s="263" t="e">
        <f t="shared" ref="AK51:AN51" si="80">$E$51</f>
        <v>#DIV/0!</v>
      </c>
      <c r="AL51" s="263" t="e">
        <f t="shared" si="80"/>
        <v>#DIV/0!</v>
      </c>
      <c r="AM51" s="263" t="e">
        <f t="shared" si="80"/>
        <v>#DIV/0!</v>
      </c>
      <c r="AN51" s="263" t="e">
        <f t="shared" si="80"/>
        <v>#DIV/0!</v>
      </c>
      <c r="AP51" s="80" t="e">
        <f>AJ51+AD51</f>
        <v>#DIV/0!</v>
      </c>
      <c r="AQ51" s="80" t="e">
        <f t="shared" si="69"/>
        <v>#DIV/0!</v>
      </c>
      <c r="AR51" s="80" t="e">
        <f t="shared" si="70"/>
        <v>#DIV/0!</v>
      </c>
      <c r="AS51" s="80" t="e">
        <f t="shared" si="71"/>
        <v>#DIV/0!</v>
      </c>
      <c r="AT51" s="80" t="e">
        <f t="shared" si="72"/>
        <v>#DIV/0!</v>
      </c>
    </row>
    <row r="52" spans="2:46" ht="12.75" thickBot="1" x14ac:dyDescent="0.25">
      <c r="B52" s="11" t="s">
        <v>16</v>
      </c>
      <c r="C52" s="269" t="e">
        <f>C50+C51</f>
        <v>#DIV/0!</v>
      </c>
      <c r="D52" s="270" t="e">
        <f>SUM(D50:D51)</f>
        <v>#DIV/0!</v>
      </c>
      <c r="E52" s="271" t="e">
        <f>SUM(E50:E51)</f>
        <v>#DIV/0!</v>
      </c>
      <c r="F52" s="8"/>
      <c r="G52" s="8"/>
      <c r="H52" s="8"/>
      <c r="I52" s="8"/>
      <c r="L52" s="268" t="e">
        <f>SUM(L50:L51)</f>
        <v>#DIV/0!</v>
      </c>
      <c r="M52" s="268" t="e">
        <f>SUM(M50:M51)</f>
        <v>#DIV/0!</v>
      </c>
      <c r="N52" s="268" t="e">
        <f>SUM(N50:N51)</f>
        <v>#DIV/0!</v>
      </c>
      <c r="O52" s="268" t="e">
        <f>SUM(O50:O51)</f>
        <v>#DIV/0!</v>
      </c>
      <c r="P52" s="268" t="e">
        <f>SUM(P50:P51)</f>
        <v>#DIV/0!</v>
      </c>
      <c r="R52" s="268" t="e">
        <f>SUM(R50:R51)</f>
        <v>#DIV/0!</v>
      </c>
      <c r="S52" s="268" t="e">
        <f>SUM(S50:S51)</f>
        <v>#DIV/0!</v>
      </c>
      <c r="T52" s="268" t="e">
        <f>SUM(T50:T51)</f>
        <v>#DIV/0!</v>
      </c>
      <c r="U52" s="268" t="e">
        <f>SUM(U50:U51)</f>
        <v>#DIV/0!</v>
      </c>
      <c r="V52" s="268" t="e">
        <f>SUM(V50:V51)</f>
        <v>#DIV/0!</v>
      </c>
      <c r="X52" s="261" t="e">
        <f>X50+X51</f>
        <v>#DIV/0!</v>
      </c>
      <c r="Y52" s="261" t="e">
        <f>Y50+Y51</f>
        <v>#DIV/0!</v>
      </c>
      <c r="Z52" s="261" t="e">
        <f>Z50+Z51</f>
        <v>#DIV/0!</v>
      </c>
      <c r="AA52" s="261" t="e">
        <f>AA50+AA51</f>
        <v>#DIV/0!</v>
      </c>
      <c r="AB52" s="261" t="e">
        <f>AB50+AB51</f>
        <v>#DIV/0!</v>
      </c>
      <c r="AC52" s="11"/>
      <c r="AD52" s="268" t="e">
        <f>SUM(AD50:AD51)</f>
        <v>#DIV/0!</v>
      </c>
      <c r="AE52" s="268" t="e">
        <f>SUM(AE50:AE51)</f>
        <v>#DIV/0!</v>
      </c>
      <c r="AF52" s="268" t="e">
        <f>SUM(AF50:AF51)</f>
        <v>#DIV/0!</v>
      </c>
      <c r="AG52" s="268" t="e">
        <f>SUM(AG50:AG51)</f>
        <v>#DIV/0!</v>
      </c>
      <c r="AH52" s="268" t="e">
        <f>SUM(AH50:AH51)</f>
        <v>#DIV/0!</v>
      </c>
      <c r="AJ52" s="268" t="e">
        <f>SUM(AJ50:AJ51)</f>
        <v>#DIV/0!</v>
      </c>
      <c r="AK52" s="268" t="e">
        <f>SUM(AK50:AK51)</f>
        <v>#DIV/0!</v>
      </c>
      <c r="AL52" s="268" t="e">
        <f>SUM(AL50:AL51)</f>
        <v>#DIV/0!</v>
      </c>
      <c r="AM52" s="268" t="e">
        <f>SUM(AM50:AM51)</f>
        <v>#DIV/0!</v>
      </c>
      <c r="AN52" s="268" t="e">
        <f>SUM(AN50:AN51)</f>
        <v>#DIV/0!</v>
      </c>
      <c r="AP52" s="261" t="e">
        <f>AP50+AP51</f>
        <v>#DIV/0!</v>
      </c>
      <c r="AQ52" s="261" t="e">
        <f>AQ50+AQ51</f>
        <v>#DIV/0!</v>
      </c>
      <c r="AR52" s="261" t="e">
        <f>AR50+AR51</f>
        <v>#DIV/0!</v>
      </c>
      <c r="AS52" s="261" t="e">
        <f>AS50+AS51</f>
        <v>#DIV/0!</v>
      </c>
      <c r="AT52" s="261" t="e">
        <f>AT50+AT51</f>
        <v>#DIV/0!</v>
      </c>
    </row>
    <row r="53" spans="2:46" ht="12.75" thickTop="1" x14ac:dyDescent="0.2">
      <c r="B53" s="11"/>
      <c r="C53" s="34"/>
      <c r="D53" s="8"/>
      <c r="E53" s="35"/>
      <c r="F53" s="8"/>
      <c r="G53" s="8"/>
      <c r="H53" s="8"/>
      <c r="I53" s="8"/>
    </row>
    <row r="54" spans="2:46" ht="12.75" thickBot="1" x14ac:dyDescent="0.25">
      <c r="B54" s="273" t="s">
        <v>17</v>
      </c>
      <c r="C54" s="274" t="e">
        <f>C42-C52</f>
        <v>#DIV/0!</v>
      </c>
      <c r="D54" s="275"/>
      <c r="E54" s="276"/>
      <c r="F54" s="8"/>
      <c r="G54" s="272"/>
      <c r="H54" s="8"/>
      <c r="I54" s="8"/>
      <c r="L54" s="380" t="e">
        <f>(1+L60)*D50</f>
        <v>#DIV/0!</v>
      </c>
      <c r="M54" s="380" t="e">
        <f>(1+M60)*L54</f>
        <v>#DIV/0!</v>
      </c>
      <c r="N54" s="380" t="e">
        <f>(1+N60)*M54</f>
        <v>#DIV/0!</v>
      </c>
      <c r="O54" s="380" t="e">
        <f>(1+O60)*N54</f>
        <v>#DIV/0!</v>
      </c>
      <c r="P54" s="380" t="e">
        <f>(1+P60)*O54</f>
        <v>#DIV/0!</v>
      </c>
    </row>
    <row r="55" spans="2:46" ht="12.75" thickTop="1" x14ac:dyDescent="0.2">
      <c r="B55" s="277" t="s">
        <v>1984</v>
      </c>
      <c r="C55" s="278" t="e">
        <f>C54/C40</f>
        <v>#DIV/0!</v>
      </c>
      <c r="D55" s="279"/>
      <c r="E55" s="280"/>
      <c r="F55" s="8"/>
      <c r="G55" s="8"/>
      <c r="H55" s="8"/>
      <c r="I55" s="8"/>
      <c r="L55" s="377"/>
      <c r="M55" s="377"/>
      <c r="N55" s="377"/>
      <c r="O55" s="377"/>
      <c r="P55" s="377"/>
    </row>
    <row r="56" spans="2:46" x14ac:dyDescent="0.2">
      <c r="C56" s="8"/>
      <c r="D56" s="8"/>
      <c r="E56" s="8"/>
      <c r="F56" s="8"/>
      <c r="G56" s="8"/>
      <c r="H56" s="281"/>
      <c r="I56" s="281"/>
      <c r="L56" s="377"/>
      <c r="M56" s="377"/>
      <c r="N56" s="377"/>
      <c r="O56" s="377"/>
      <c r="P56" s="377"/>
    </row>
    <row r="57" spans="2:46" x14ac:dyDescent="0.2">
      <c r="C57" s="8"/>
      <c r="E57" s="8"/>
      <c r="F57" s="8"/>
      <c r="G57" s="8"/>
      <c r="H57" s="281"/>
      <c r="I57" s="281"/>
    </row>
    <row r="58" spans="2:46" x14ac:dyDescent="0.2">
      <c r="C58" s="506" t="s">
        <v>2179</v>
      </c>
      <c r="D58" s="507"/>
      <c r="E58" s="507"/>
      <c r="F58" s="507"/>
      <c r="G58" s="508"/>
      <c r="H58" s="8"/>
      <c r="I58" s="8"/>
    </row>
    <row r="59" spans="2:46" x14ac:dyDescent="0.2">
      <c r="C59" s="470" t="s">
        <v>4</v>
      </c>
      <c r="D59" s="470" t="s">
        <v>5</v>
      </c>
      <c r="E59" s="470" t="s">
        <v>6</v>
      </c>
      <c r="F59" s="470" t="s">
        <v>7</v>
      </c>
      <c r="G59" s="470" t="s">
        <v>8</v>
      </c>
      <c r="H59" s="8"/>
      <c r="I59" s="8"/>
    </row>
    <row r="60" spans="2:46" x14ac:dyDescent="0.2">
      <c r="B60" s="242" t="s">
        <v>18</v>
      </c>
      <c r="C60" s="471"/>
      <c r="D60" s="471"/>
      <c r="E60" s="471"/>
      <c r="F60" s="471"/>
      <c r="G60" s="471"/>
      <c r="H60" s="8"/>
      <c r="I60" s="8"/>
      <c r="L60" s="386">
        <f>C60*$C$48</f>
        <v>0</v>
      </c>
      <c r="M60" s="386">
        <f>D60*$C$48</f>
        <v>0</v>
      </c>
      <c r="N60" s="386">
        <f t="shared" ref="N60" si="81">E60*$C$48</f>
        <v>0</v>
      </c>
      <c r="O60" s="386">
        <f t="shared" ref="O60" si="82">F60*$C$48</f>
        <v>0</v>
      </c>
      <c r="P60" s="386">
        <f>G60*$C$48</f>
        <v>0</v>
      </c>
      <c r="R60" s="387">
        <f>C61*$C$48</f>
        <v>0</v>
      </c>
      <c r="S60" s="387">
        <f>D61*$C$48</f>
        <v>0</v>
      </c>
      <c r="T60" s="387">
        <f>E61*$C$48</f>
        <v>0</v>
      </c>
      <c r="U60" s="387">
        <f>F61*$C$48</f>
        <v>0</v>
      </c>
      <c r="V60" s="387">
        <f>G61*$C$48</f>
        <v>0</v>
      </c>
      <c r="W60" s="47"/>
      <c r="X60" s="47"/>
      <c r="AD60" s="387">
        <f>C65*$C$48</f>
        <v>0</v>
      </c>
      <c r="AE60" s="387">
        <f>D65*$C$48</f>
        <v>0</v>
      </c>
      <c r="AF60" s="387">
        <f>E65*$C$48</f>
        <v>0</v>
      </c>
      <c r="AG60" s="387">
        <f>F65*$C$48</f>
        <v>0</v>
      </c>
      <c r="AH60" s="387">
        <f>G65*$C$48</f>
        <v>0</v>
      </c>
      <c r="AJ60" s="387">
        <f>C66*$C$48</f>
        <v>0</v>
      </c>
      <c r="AK60" s="387">
        <f t="shared" ref="AK60:AN60" si="83">D66*$C$48</f>
        <v>0</v>
      </c>
      <c r="AL60" s="387">
        <f t="shared" si="83"/>
        <v>0</v>
      </c>
      <c r="AM60" s="387">
        <f t="shared" si="83"/>
        <v>0</v>
      </c>
      <c r="AN60" s="387">
        <f t="shared" si="83"/>
        <v>0</v>
      </c>
    </row>
    <row r="61" spans="2:46" x14ac:dyDescent="0.2">
      <c r="B61" s="282" t="s">
        <v>2092</v>
      </c>
      <c r="C61" s="471"/>
      <c r="D61" s="471"/>
      <c r="E61" s="471"/>
      <c r="F61" s="471"/>
      <c r="G61" s="471"/>
      <c r="H61" s="8"/>
      <c r="I61" s="8"/>
    </row>
    <row r="62" spans="2:46" x14ac:dyDescent="0.2">
      <c r="C62" s="8"/>
      <c r="D62" s="8"/>
      <c r="E62" s="8"/>
      <c r="F62" s="8"/>
      <c r="G62" s="8"/>
      <c r="H62" s="8"/>
      <c r="I62" s="8"/>
    </row>
    <row r="63" spans="2:46" x14ac:dyDescent="0.2">
      <c r="C63" s="506" t="s">
        <v>2128</v>
      </c>
      <c r="D63" s="507"/>
      <c r="E63" s="507"/>
      <c r="F63" s="507"/>
      <c r="G63" s="508"/>
      <c r="H63" s="8"/>
      <c r="I63" s="8"/>
    </row>
    <row r="64" spans="2:46" x14ac:dyDescent="0.2">
      <c r="C64" s="470" t="s">
        <v>4</v>
      </c>
      <c r="D64" s="470" t="s">
        <v>5</v>
      </c>
      <c r="E64" s="470" t="s">
        <v>6</v>
      </c>
      <c r="F64" s="470" t="s">
        <v>7</v>
      </c>
      <c r="G64" s="470" t="s">
        <v>8</v>
      </c>
      <c r="H64" s="8"/>
      <c r="I64" s="8"/>
    </row>
    <row r="65" spans="2:38" x14ac:dyDescent="0.2">
      <c r="B65" s="242" t="s">
        <v>18</v>
      </c>
      <c r="C65" s="471"/>
      <c r="D65" s="471"/>
      <c r="E65" s="471"/>
      <c r="F65" s="471"/>
      <c r="G65" s="471"/>
      <c r="H65" s="8"/>
      <c r="I65" s="8"/>
    </row>
    <row r="66" spans="2:38" x14ac:dyDescent="0.2">
      <c r="B66" s="282" t="s">
        <v>2092</v>
      </c>
      <c r="C66" s="471"/>
      <c r="D66" s="471"/>
      <c r="E66" s="471"/>
      <c r="F66" s="471"/>
      <c r="G66" s="471"/>
      <c r="H66" s="8"/>
      <c r="I66" s="8"/>
    </row>
    <row r="67" spans="2:38" ht="9.75" customHeight="1" x14ac:dyDescent="0.2">
      <c r="C67" s="8"/>
      <c r="D67" s="8"/>
      <c r="E67" s="8"/>
      <c r="F67" s="8"/>
      <c r="G67" s="8"/>
      <c r="H67" s="8"/>
      <c r="I67" s="8"/>
    </row>
    <row r="68" spans="2:38" x14ac:dyDescent="0.2">
      <c r="B68" s="8" t="s">
        <v>2257</v>
      </c>
      <c r="C68" s="8"/>
      <c r="D68" s="8"/>
      <c r="E68" s="8"/>
      <c r="F68" s="8"/>
      <c r="G68" s="8"/>
      <c r="H68" s="8"/>
      <c r="I68" s="8"/>
    </row>
    <row r="69" spans="2:38" x14ac:dyDescent="0.2">
      <c r="C69" s="8"/>
      <c r="D69" s="8"/>
      <c r="E69" s="8"/>
      <c r="F69" s="8"/>
      <c r="G69" s="8"/>
      <c r="H69" s="8"/>
      <c r="I69" s="8"/>
    </row>
    <row r="70" spans="2:38" x14ac:dyDescent="0.2">
      <c r="C70" s="8"/>
      <c r="D70" s="8"/>
      <c r="E70" s="8"/>
      <c r="F70" s="8"/>
      <c r="G70" s="8"/>
      <c r="H70" s="8"/>
      <c r="I70" s="8"/>
    </row>
    <row r="71" spans="2:38" x14ac:dyDescent="0.2">
      <c r="C71" s="8"/>
      <c r="D71" s="8"/>
      <c r="E71" s="8"/>
      <c r="F71" s="8"/>
      <c r="G71" s="8"/>
      <c r="H71" s="8"/>
      <c r="I71" s="8"/>
    </row>
    <row r="72" spans="2:38" x14ac:dyDescent="0.2">
      <c r="C72" s="8"/>
      <c r="D72" s="8"/>
      <c r="E72" s="8"/>
      <c r="F72" s="8"/>
      <c r="G72" s="8"/>
      <c r="H72" s="8"/>
      <c r="I72" s="8"/>
    </row>
    <row r="73" spans="2:38" x14ac:dyDescent="0.2">
      <c r="C73" s="8"/>
      <c r="D73" s="8"/>
      <c r="E73" s="8"/>
      <c r="F73" s="8"/>
      <c r="G73" s="8"/>
      <c r="H73" s="8"/>
      <c r="I73" s="8"/>
    </row>
    <row r="74" spans="2:38" x14ac:dyDescent="0.2">
      <c r="C74" s="8"/>
      <c r="D74" s="8"/>
      <c r="E74" s="272"/>
      <c r="F74" s="8"/>
      <c r="G74" s="8"/>
      <c r="H74" s="8"/>
      <c r="I74" s="8"/>
    </row>
    <row r="75" spans="2:38" x14ac:dyDescent="0.2">
      <c r="C75" s="8"/>
      <c r="D75" s="8"/>
      <c r="E75" s="8"/>
      <c r="F75" s="8"/>
      <c r="G75" s="8"/>
      <c r="H75" s="8"/>
      <c r="I75" s="8"/>
    </row>
    <row r="76" spans="2:38" x14ac:dyDescent="0.2">
      <c r="C76" s="8"/>
      <c r="D76" s="8"/>
      <c r="E76" s="8"/>
      <c r="F76" s="8"/>
      <c r="G76" s="8"/>
      <c r="H76" s="8"/>
      <c r="I76" s="8"/>
    </row>
    <row r="77" spans="2:38" x14ac:dyDescent="0.2">
      <c r="C77" s="8"/>
      <c r="D77" s="8"/>
      <c r="E77" s="8"/>
      <c r="F77" s="8"/>
      <c r="G77" s="8"/>
      <c r="H77" s="8"/>
      <c r="I77" s="8"/>
      <c r="AL77" s="379"/>
    </row>
    <row r="78" spans="2:38" x14ac:dyDescent="0.2">
      <c r="C78" s="8"/>
      <c r="D78" s="8"/>
      <c r="E78" s="8"/>
      <c r="F78" s="8"/>
      <c r="G78" s="8"/>
      <c r="H78" s="8"/>
      <c r="I78" s="8"/>
    </row>
    <row r="79" spans="2:38" x14ac:dyDescent="0.2">
      <c r="C79" s="8"/>
      <c r="D79" s="8"/>
      <c r="E79" s="8"/>
      <c r="F79" s="8"/>
      <c r="G79" s="8"/>
      <c r="H79" s="8"/>
      <c r="I79" s="8"/>
    </row>
    <row r="80" spans="2:38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ht="9" customHeight="1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283"/>
      <c r="H104" s="283"/>
      <c r="I104" s="8"/>
    </row>
    <row r="105" spans="3:9" x14ac:dyDescent="0.2">
      <c r="C105" s="8"/>
      <c r="D105" s="8"/>
      <c r="E105" s="8"/>
      <c r="F105" s="8"/>
      <c r="G105" s="284"/>
      <c r="H105" s="284"/>
      <c r="I105" s="8"/>
    </row>
    <row r="106" spans="3:9" x14ac:dyDescent="0.2">
      <c r="C106" s="8"/>
      <c r="D106" s="8"/>
      <c r="E106" s="8"/>
      <c r="F106" s="8"/>
      <c r="G106" s="284"/>
      <c r="H106" s="284"/>
      <c r="I106" s="8"/>
    </row>
    <row r="107" spans="3:9" x14ac:dyDescent="0.2">
      <c r="C107" s="283"/>
      <c r="D107" s="283"/>
      <c r="E107" s="283"/>
      <c r="F107" s="283"/>
      <c r="G107" s="284"/>
      <c r="H107" s="284"/>
      <c r="I107" s="8"/>
    </row>
    <row r="108" spans="3:9" x14ac:dyDescent="0.2">
      <c r="C108" s="284"/>
      <c r="D108" s="284"/>
      <c r="E108" s="284"/>
      <c r="F108" s="284"/>
      <c r="G108" s="284"/>
      <c r="H108" s="284"/>
      <c r="I108" s="8"/>
    </row>
    <row r="109" spans="3:9" x14ac:dyDescent="0.2">
      <c r="C109" s="284"/>
      <c r="D109" s="284"/>
      <c r="E109" s="284"/>
      <c r="F109" s="284"/>
      <c r="G109" s="285"/>
      <c r="H109" s="281"/>
      <c r="I109" s="8"/>
    </row>
    <row r="110" spans="3:9" x14ac:dyDescent="0.2">
      <c r="C110" s="284"/>
      <c r="D110" s="284"/>
      <c r="E110" s="284"/>
      <c r="F110" s="284"/>
      <c r="G110" s="285"/>
      <c r="H110" s="281"/>
      <c r="I110" s="8"/>
    </row>
    <row r="111" spans="3:9" x14ac:dyDescent="0.2">
      <c r="C111" s="284"/>
      <c r="D111" s="284"/>
      <c r="E111" s="284"/>
      <c r="F111" s="284"/>
      <c r="G111" s="285"/>
      <c r="H111" s="281"/>
      <c r="I111" s="8"/>
    </row>
    <row r="112" spans="3:9" x14ac:dyDescent="0.2">
      <c r="C112" s="281"/>
      <c r="D112" s="285"/>
      <c r="E112" s="285"/>
      <c r="F112" s="285"/>
      <c r="G112" s="284"/>
      <c r="H112" s="284"/>
      <c r="I112" s="8"/>
    </row>
    <row r="113" spans="3:9" x14ac:dyDescent="0.2">
      <c r="C113" s="281"/>
      <c r="D113" s="285"/>
      <c r="E113" s="285"/>
      <c r="F113" s="285"/>
      <c r="G113" s="284"/>
      <c r="H113" s="284"/>
      <c r="I113" s="8"/>
    </row>
    <row r="114" spans="3:9" x14ac:dyDescent="0.2">
      <c r="C114" s="281"/>
      <c r="D114" s="285"/>
      <c r="E114" s="285"/>
      <c r="F114" s="285"/>
      <c r="G114" s="284"/>
      <c r="H114" s="284"/>
      <c r="I114" s="8"/>
    </row>
    <row r="115" spans="3:9" x14ac:dyDescent="0.2">
      <c r="C115" s="284"/>
      <c r="D115" s="284"/>
      <c r="E115" s="284"/>
      <c r="F115" s="284"/>
      <c r="G115" s="284"/>
      <c r="H115" s="284"/>
      <c r="I115" s="8"/>
    </row>
    <row r="116" spans="3:9" x14ac:dyDescent="0.2">
      <c r="C116" s="284"/>
      <c r="D116" s="284"/>
      <c r="E116" s="284"/>
      <c r="F116" s="284"/>
      <c r="G116" s="8"/>
      <c r="H116" s="8"/>
      <c r="I116" s="8"/>
    </row>
    <row r="117" spans="3:9" x14ac:dyDescent="0.2">
      <c r="C117" s="284"/>
      <c r="D117" s="284"/>
      <c r="E117" s="284"/>
      <c r="F117" s="284"/>
      <c r="G117" s="8"/>
      <c r="H117" s="8"/>
      <c r="I117" s="8"/>
    </row>
    <row r="118" spans="3:9" x14ac:dyDescent="0.2">
      <c r="C118" s="284"/>
      <c r="D118" s="284"/>
      <c r="E118" s="284"/>
      <c r="F118" s="284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6" x14ac:dyDescent="0.2">
      <c r="C161" s="8"/>
      <c r="D161" s="8"/>
      <c r="E161" s="8"/>
      <c r="F161" s="8"/>
    </row>
    <row r="162" spans="3:6" x14ac:dyDescent="0.2">
      <c r="C162" s="8"/>
      <c r="D162" s="8"/>
      <c r="E162" s="8"/>
      <c r="F162" s="8"/>
    </row>
    <row r="163" spans="3:6" x14ac:dyDescent="0.2">
      <c r="C163" s="8"/>
      <c r="D163" s="8"/>
      <c r="E163" s="8"/>
      <c r="F163" s="8"/>
    </row>
  </sheetData>
  <mergeCells count="10">
    <mergeCell ref="C63:G63"/>
    <mergeCell ref="D13:H13"/>
    <mergeCell ref="X22:AB22"/>
    <mergeCell ref="C58:G58"/>
    <mergeCell ref="D21:E21"/>
    <mergeCell ref="AJ22:AN22"/>
    <mergeCell ref="R22:V22"/>
    <mergeCell ref="L22:P22"/>
    <mergeCell ref="AP22:AT22"/>
    <mergeCell ref="AD22:AH22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123"/>
  <sheetViews>
    <sheetView zoomScaleNormal="100" workbookViewId="0">
      <selection activeCell="K67" sqref="K67"/>
    </sheetView>
  </sheetViews>
  <sheetFormatPr defaultColWidth="9.140625" defaultRowHeight="12" x14ac:dyDescent="0.2"/>
  <cols>
    <col min="1" max="1" width="2.7109375" style="9" customWidth="1"/>
    <col min="2" max="2" width="28.42578125" style="54" bestFit="1" customWidth="1"/>
    <col min="3" max="3" width="12.5703125" style="54" bestFit="1" customWidth="1"/>
    <col min="4" max="8" width="9.140625" style="55"/>
    <col min="9" max="9" width="3.140625" style="9" customWidth="1"/>
    <col min="10" max="11" width="9.140625" style="9"/>
    <col min="12" max="13" width="12" style="9" hidden="1" customWidth="1"/>
    <col min="14" max="15" width="9.85546875" style="9" hidden="1" customWidth="1"/>
    <col min="16" max="16" width="12" style="9" hidden="1" customWidth="1"/>
    <col min="17" max="17" width="9.140625" style="9" hidden="1" customWidth="1"/>
    <col min="18" max="18" width="12" style="9" hidden="1" customWidth="1"/>
    <col min="19" max="19" width="12.28515625" style="9" hidden="1" customWidth="1"/>
    <col min="20" max="22" width="9.85546875" style="9" hidden="1" customWidth="1"/>
    <col min="23" max="23" width="9.140625" style="427"/>
    <col min="24" max="58" width="9.140625" style="9"/>
    <col min="59" max="16384" width="9.140625" style="55"/>
  </cols>
  <sheetData>
    <row r="1" spans="2:23" s="9" customFormat="1" x14ac:dyDescent="0.2">
      <c r="B1" s="8"/>
      <c r="C1" s="8"/>
      <c r="W1" s="427"/>
    </row>
    <row r="2" spans="2:23" s="9" customFormat="1" ht="12.75" x14ac:dyDescent="0.2">
      <c r="B2" s="318" t="s">
        <v>2088</v>
      </c>
      <c r="C2" s="8"/>
      <c r="W2" s="427"/>
    </row>
    <row r="3" spans="2:23" s="9" customFormat="1" x14ac:dyDescent="0.2">
      <c r="B3" s="68" t="s">
        <v>2177</v>
      </c>
      <c r="C3" s="8"/>
      <c r="W3" s="427"/>
    </row>
    <row r="4" spans="2:23" s="9" customFormat="1" x14ac:dyDescent="0.2">
      <c r="B4" s="8" t="s">
        <v>2099</v>
      </c>
      <c r="C4" s="8"/>
      <c r="W4" s="427"/>
    </row>
    <row r="5" spans="2:23" s="9" customFormat="1" x14ac:dyDescent="0.2">
      <c r="B5" s="272" t="s">
        <v>2255</v>
      </c>
      <c r="C5" s="8"/>
      <c r="W5" s="427"/>
    </row>
    <row r="6" spans="2:23" s="9" customFormat="1" x14ac:dyDescent="0.2">
      <c r="B6" s="272" t="s">
        <v>2256</v>
      </c>
      <c r="C6" s="8"/>
      <c r="W6" s="427"/>
    </row>
    <row r="7" spans="2:23" s="9" customFormat="1" x14ac:dyDescent="0.2">
      <c r="B7" s="385" t="s">
        <v>2243</v>
      </c>
      <c r="C7" s="8"/>
      <c r="W7" s="427"/>
    </row>
    <row r="8" spans="2:23" s="9" customFormat="1" x14ac:dyDescent="0.2">
      <c r="B8" s="272" t="s">
        <v>2261</v>
      </c>
      <c r="C8" s="8"/>
      <c r="W8" s="427"/>
    </row>
    <row r="9" spans="2:23" s="9" customFormat="1" x14ac:dyDescent="0.2">
      <c r="B9" s="272" t="s">
        <v>2241</v>
      </c>
      <c r="C9" s="8"/>
      <c r="W9" s="427"/>
    </row>
    <row r="10" spans="2:23" s="9" customFormat="1" x14ac:dyDescent="0.2">
      <c r="B10" s="272"/>
      <c r="C10" s="8"/>
      <c r="W10" s="427"/>
    </row>
    <row r="11" spans="2:23" s="9" customFormat="1" x14ac:dyDescent="0.2">
      <c r="B11" s="302" t="s">
        <v>0</v>
      </c>
      <c r="C11" s="8"/>
      <c r="D11" s="506" t="s">
        <v>1981</v>
      </c>
      <c r="E11" s="507"/>
      <c r="F11" s="507"/>
      <c r="G11" s="507"/>
      <c r="H11" s="508"/>
      <c r="W11" s="427"/>
    </row>
    <row r="12" spans="2:23" x14ac:dyDescent="0.2">
      <c r="B12" s="150"/>
      <c r="C12" s="133" t="s">
        <v>3</v>
      </c>
      <c r="D12" s="56" t="s">
        <v>21</v>
      </c>
      <c r="E12" s="57" t="s">
        <v>5</v>
      </c>
      <c r="F12" s="57" t="s">
        <v>6</v>
      </c>
      <c r="G12" s="57" t="s">
        <v>7</v>
      </c>
      <c r="H12" s="58" t="s">
        <v>8</v>
      </c>
    </row>
    <row r="13" spans="2:23" x14ac:dyDescent="0.2">
      <c r="B13" s="12" t="s">
        <v>2</v>
      </c>
      <c r="C13" s="13"/>
      <c r="D13" s="13"/>
      <c r="E13" s="59"/>
      <c r="F13" s="59"/>
      <c r="G13" s="59"/>
      <c r="H13" s="60"/>
    </row>
    <row r="14" spans="2:23" x14ac:dyDescent="0.2">
      <c r="B14" s="11" t="s">
        <v>9</v>
      </c>
      <c r="C14" s="18">
        <f>'Hospital Inputs '!C15</f>
        <v>0</v>
      </c>
      <c r="D14" s="19">
        <f>'Hospital Inputs '!D15</f>
        <v>0</v>
      </c>
      <c r="E14" s="20">
        <f>'Hospital Inputs '!E15</f>
        <v>0</v>
      </c>
      <c r="F14" s="20">
        <f>'Hospital Inputs '!F15</f>
        <v>0</v>
      </c>
      <c r="G14" s="20">
        <f>'Hospital Inputs '!G15</f>
        <v>0</v>
      </c>
      <c r="H14" s="21">
        <f>'Hospital Inputs '!H15</f>
        <v>0</v>
      </c>
    </row>
    <row r="15" spans="2:23" x14ac:dyDescent="0.2">
      <c r="B15" s="24"/>
      <c r="C15" s="18"/>
      <c r="D15" s="25"/>
      <c r="E15" s="26"/>
      <c r="F15" s="26"/>
      <c r="G15" s="26"/>
      <c r="H15" s="27"/>
    </row>
    <row r="16" spans="2:23" x14ac:dyDescent="0.2">
      <c r="B16" s="11" t="s">
        <v>1980</v>
      </c>
      <c r="C16" s="18">
        <f>'Hospital Inputs '!C17</f>
        <v>0</v>
      </c>
      <c r="D16" s="19">
        <f>'Hospital Inputs '!D17</f>
        <v>0</v>
      </c>
      <c r="E16" s="20">
        <f>'Hospital Inputs '!E17</f>
        <v>0</v>
      </c>
      <c r="F16" s="20">
        <f>'Hospital Inputs '!F17</f>
        <v>0</v>
      </c>
      <c r="G16" s="20">
        <f>'Hospital Inputs '!G17</f>
        <v>0</v>
      </c>
      <c r="H16" s="21">
        <f>'Hospital Inputs '!H17</f>
        <v>0</v>
      </c>
      <c r="L16" s="146">
        <f>IFERROR((C27/C29),0)</f>
        <v>0</v>
      </c>
      <c r="R16" s="146">
        <f>IFERROR((C27/C29),0)</f>
        <v>0</v>
      </c>
    </row>
    <row r="17" spans="2:23" x14ac:dyDescent="0.2">
      <c r="B17" s="24"/>
      <c r="C17" s="18"/>
      <c r="D17" s="25"/>
      <c r="E17" s="26"/>
      <c r="F17" s="26"/>
      <c r="G17" s="26"/>
      <c r="H17" s="27"/>
      <c r="L17" s="146">
        <f>IFERROR(((L31-L16)/L16),0)</f>
        <v>0</v>
      </c>
      <c r="M17" s="146">
        <f>IFERROR(((M31-L31)/L31),0)</f>
        <v>0</v>
      </c>
      <c r="N17" s="146">
        <f>IFERROR(((N31-M31)/M31),0)</f>
        <v>0</v>
      </c>
      <c r="O17" s="146">
        <f>IFERROR(((O31-N31)/N31),0)</f>
        <v>0</v>
      </c>
      <c r="P17" s="146">
        <f>IFERROR(((P31-O31)/O31),0)</f>
        <v>0</v>
      </c>
      <c r="R17" s="146">
        <f>IFERROR(((R31-R16)/R16),0)</f>
        <v>0</v>
      </c>
      <c r="S17" s="146">
        <f>IFERROR(((S31-R31)/R31),0)</f>
        <v>0</v>
      </c>
      <c r="T17" s="146">
        <f>IFERROR(((T31-S31)/S31),0)</f>
        <v>0</v>
      </c>
      <c r="U17" s="146">
        <f>IFERROR(((U31-T31)/T31),0)</f>
        <v>0</v>
      </c>
      <c r="V17" s="146">
        <f>IFERROR(((V31-U31)/U31),0)</f>
        <v>0</v>
      </c>
    </row>
    <row r="18" spans="2:23" s="9" customFormat="1" x14ac:dyDescent="0.2">
      <c r="B18" s="29" t="s">
        <v>1979</v>
      </c>
      <c r="C18" s="30">
        <f>C14+C16</f>
        <v>0</v>
      </c>
      <c r="D18" s="30">
        <f t="shared" ref="D18:H18" si="0">D14+D16</f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2">
        <f t="shared" si="0"/>
        <v>0</v>
      </c>
      <c r="W18" s="427"/>
    </row>
    <row r="19" spans="2:23" s="9" customFormat="1" ht="3" customHeight="1" x14ac:dyDescent="0.2">
      <c r="B19" s="142"/>
      <c r="C19" s="143"/>
      <c r="D19" s="134"/>
      <c r="E19" s="134"/>
      <c r="F19" s="134"/>
      <c r="G19" s="134"/>
      <c r="H19" s="135"/>
      <c r="W19" s="427"/>
    </row>
    <row r="20" spans="2:23" s="9" customFormat="1" ht="12.75" customHeight="1" x14ac:dyDescent="0.2">
      <c r="B20" s="42"/>
      <c r="C20" s="144"/>
      <c r="D20" s="136"/>
      <c r="E20" s="136"/>
      <c r="F20" s="136"/>
      <c r="G20" s="136"/>
      <c r="H20" s="137"/>
      <c r="L20" s="510" t="s">
        <v>2057</v>
      </c>
      <c r="M20" s="511"/>
      <c r="N20" s="511"/>
      <c r="O20" s="511"/>
      <c r="P20" s="512"/>
      <c r="R20" s="510" t="s">
        <v>2058</v>
      </c>
      <c r="S20" s="511"/>
      <c r="T20" s="511"/>
      <c r="U20" s="511"/>
      <c r="V20" s="512"/>
      <c r="W20" s="427"/>
    </row>
    <row r="21" spans="2:23" s="9" customFormat="1" ht="12.75" customHeight="1" x14ac:dyDescent="0.2">
      <c r="B21" s="15" t="s">
        <v>14</v>
      </c>
      <c r="C21" s="145"/>
      <c r="D21" s="16"/>
      <c r="E21" s="16"/>
      <c r="F21" s="16"/>
      <c r="G21" s="16"/>
      <c r="H21" s="17"/>
      <c r="W21" s="427"/>
    </row>
    <row r="22" spans="2:23" s="9" customFormat="1" ht="12.75" customHeight="1" x14ac:dyDescent="0.2">
      <c r="B22" s="11" t="s">
        <v>9</v>
      </c>
      <c r="C22" s="147" t="e">
        <f>C27/C14</f>
        <v>#DIV/0!</v>
      </c>
      <c r="D22" s="16"/>
      <c r="E22" s="16"/>
      <c r="F22" s="16"/>
      <c r="G22" s="16"/>
      <c r="H22" s="17"/>
      <c r="L22" s="148" t="e">
        <f>(1+C54)*C22</f>
        <v>#DIV/0!</v>
      </c>
      <c r="M22" s="148" t="e">
        <f>(1+D54)*L22</f>
        <v>#DIV/0!</v>
      </c>
      <c r="N22" s="148" t="e">
        <f>(1+E54)*M22</f>
        <v>#DIV/0!</v>
      </c>
      <c r="O22" s="148" t="e">
        <f>(1+F54)*N22</f>
        <v>#DIV/0!</v>
      </c>
      <c r="P22" s="148" t="e">
        <f>(1+G54)*O22</f>
        <v>#DIV/0!</v>
      </c>
      <c r="R22" s="146" t="e">
        <f>(1+C55)*C22</f>
        <v>#DIV/0!</v>
      </c>
      <c r="S22" s="146" t="e">
        <f>(1+D55)*R22</f>
        <v>#DIV/0!</v>
      </c>
      <c r="T22" s="146" t="e">
        <f>(1+E55)*S22</f>
        <v>#DIV/0!</v>
      </c>
      <c r="U22" s="146" t="e">
        <f>(1+F55)*T22</f>
        <v>#DIV/0!</v>
      </c>
      <c r="V22" s="146" t="e">
        <f>(1+G55)*U22</f>
        <v>#DIV/0!</v>
      </c>
      <c r="W22" s="427"/>
    </row>
    <row r="23" spans="2:23" s="9" customFormat="1" ht="12.75" customHeight="1" x14ac:dyDescent="0.2">
      <c r="B23" s="11" t="s">
        <v>1980</v>
      </c>
      <c r="C23" s="147" t="e">
        <f>C28/C16</f>
        <v>#DIV/0!</v>
      </c>
      <c r="D23" s="16"/>
      <c r="E23" s="16"/>
      <c r="F23" s="16"/>
      <c r="G23" s="16"/>
      <c r="H23" s="17"/>
      <c r="L23" s="148" t="e">
        <f>$C$23</f>
        <v>#DIV/0!</v>
      </c>
      <c r="M23" s="148" t="e">
        <f t="shared" ref="M23:P23" si="1">$C$23</f>
        <v>#DIV/0!</v>
      </c>
      <c r="N23" s="148" t="e">
        <f t="shared" si="1"/>
        <v>#DIV/0!</v>
      </c>
      <c r="O23" s="148" t="e">
        <f t="shared" si="1"/>
        <v>#DIV/0!</v>
      </c>
      <c r="P23" s="148" t="e">
        <f t="shared" si="1"/>
        <v>#DIV/0!</v>
      </c>
      <c r="R23" s="148" t="e">
        <f>$C$23</f>
        <v>#DIV/0!</v>
      </c>
      <c r="S23" s="148" t="e">
        <f t="shared" ref="S23:V23" si="2">$C$23</f>
        <v>#DIV/0!</v>
      </c>
      <c r="T23" s="148" t="e">
        <f t="shared" si="2"/>
        <v>#DIV/0!</v>
      </c>
      <c r="U23" s="148" t="e">
        <f t="shared" si="2"/>
        <v>#DIV/0!</v>
      </c>
      <c r="V23" s="148" t="e">
        <f t="shared" si="2"/>
        <v>#DIV/0!</v>
      </c>
      <c r="W23" s="427"/>
    </row>
    <row r="24" spans="2:23" s="9" customFormat="1" ht="12.75" customHeight="1" x14ac:dyDescent="0.2">
      <c r="B24" s="29"/>
      <c r="C24" s="286" t="e">
        <f>C29/C18</f>
        <v>#DIV/0!</v>
      </c>
      <c r="D24" s="22"/>
      <c r="E24" s="22"/>
      <c r="F24" s="22"/>
      <c r="G24" s="22"/>
      <c r="H24" s="23"/>
      <c r="W24" s="427"/>
    </row>
    <row r="25" spans="2:23" s="9" customFormat="1" ht="3" customHeight="1" x14ac:dyDescent="0.2">
      <c r="B25" s="138"/>
      <c r="C25" s="139"/>
      <c r="D25" s="139"/>
      <c r="E25" s="139"/>
      <c r="F25" s="139"/>
      <c r="G25" s="139"/>
      <c r="H25" s="140"/>
      <c r="W25" s="427"/>
    </row>
    <row r="26" spans="2:23" s="9" customFormat="1" x14ac:dyDescent="0.2">
      <c r="B26" s="33" t="s">
        <v>1982</v>
      </c>
      <c r="C26" s="34"/>
      <c r="D26" s="11"/>
      <c r="E26" s="8"/>
      <c r="F26" s="8"/>
      <c r="G26" s="8"/>
      <c r="H26" s="35"/>
      <c r="W26" s="427"/>
    </row>
    <row r="27" spans="2:23" s="9" customFormat="1" x14ac:dyDescent="0.2">
      <c r="B27" s="34" t="s">
        <v>9</v>
      </c>
      <c r="C27" s="177">
        <f>'Required Inputs'!G18</f>
        <v>0</v>
      </c>
      <c r="D27" s="11"/>
      <c r="E27" s="8"/>
      <c r="F27" s="8"/>
      <c r="G27" s="8"/>
      <c r="H27" s="35"/>
      <c r="L27" s="149" t="e">
        <f>L22*D14</f>
        <v>#DIV/0!</v>
      </c>
      <c r="M27" s="149" t="e">
        <f>M22*E14</f>
        <v>#DIV/0!</v>
      </c>
      <c r="N27" s="149" t="e">
        <f>N22*F14</f>
        <v>#DIV/0!</v>
      </c>
      <c r="O27" s="149" t="e">
        <f>O22*G14</f>
        <v>#DIV/0!</v>
      </c>
      <c r="P27" s="149" t="e">
        <f>P22*H14</f>
        <v>#DIV/0!</v>
      </c>
      <c r="R27" s="149" t="e">
        <f>R22*D14</f>
        <v>#DIV/0!</v>
      </c>
      <c r="S27" s="149" t="e">
        <f>S22*E14</f>
        <v>#DIV/0!</v>
      </c>
      <c r="T27" s="149" t="e">
        <f>T22*F14</f>
        <v>#DIV/0!</v>
      </c>
      <c r="U27" s="149" t="e">
        <f>U22*G14</f>
        <v>#DIV/0!</v>
      </c>
      <c r="V27" s="149" t="e">
        <f>V22*H14</f>
        <v>#DIV/0!</v>
      </c>
      <c r="W27" s="427"/>
    </row>
    <row r="28" spans="2:23" s="9" customFormat="1" ht="14.25" x14ac:dyDescent="0.35">
      <c r="B28" s="11" t="s">
        <v>1980</v>
      </c>
      <c r="C28" s="391">
        <f>C29-C27</f>
        <v>0</v>
      </c>
      <c r="D28" s="11"/>
      <c r="E28" s="8"/>
      <c r="F28" s="8"/>
      <c r="G28" s="8"/>
      <c r="H28" s="35"/>
      <c r="L28" s="180" t="e">
        <f>L23*D16</f>
        <v>#DIV/0!</v>
      </c>
      <c r="M28" s="180" t="e">
        <f>M23*E16</f>
        <v>#DIV/0!</v>
      </c>
      <c r="N28" s="180" t="e">
        <f>N23*F16</f>
        <v>#DIV/0!</v>
      </c>
      <c r="O28" s="180" t="e">
        <f>O23*G16</f>
        <v>#DIV/0!</v>
      </c>
      <c r="P28" s="180" t="e">
        <f>P23*H16</f>
        <v>#DIV/0!</v>
      </c>
      <c r="R28" s="180" t="e">
        <f>R23*D16</f>
        <v>#DIV/0!</v>
      </c>
      <c r="S28" s="180" t="e">
        <f>S23*E16</f>
        <v>#DIV/0!</v>
      </c>
      <c r="T28" s="180" t="e">
        <f>T23*F16</f>
        <v>#DIV/0!</v>
      </c>
      <c r="U28" s="180" t="e">
        <f>U23*G16</f>
        <v>#DIV/0!</v>
      </c>
      <c r="V28" s="180" t="e">
        <f>V23*H16</f>
        <v>#DIV/0!</v>
      </c>
      <c r="W28" s="427"/>
    </row>
    <row r="29" spans="2:23" s="9" customFormat="1" x14ac:dyDescent="0.2">
      <c r="B29" s="34" t="s">
        <v>13</v>
      </c>
      <c r="C29" s="36">
        <f>'Required Inputs'!G20</f>
        <v>0</v>
      </c>
      <c r="D29" s="46"/>
      <c r="E29" s="47"/>
      <c r="F29" s="47"/>
      <c r="G29" s="47"/>
      <c r="H29" s="48"/>
      <c r="L29" s="149" t="e">
        <f>L27+L28</f>
        <v>#DIV/0!</v>
      </c>
      <c r="M29" s="149" t="e">
        <f t="shared" ref="M29:P29" si="3">M27+M28</f>
        <v>#DIV/0!</v>
      </c>
      <c r="N29" s="149" t="e">
        <f t="shared" si="3"/>
        <v>#DIV/0!</v>
      </c>
      <c r="O29" s="149" t="e">
        <f t="shared" si="3"/>
        <v>#DIV/0!</v>
      </c>
      <c r="P29" s="149" t="e">
        <f t="shared" si="3"/>
        <v>#DIV/0!</v>
      </c>
      <c r="R29" s="149" t="e">
        <f>R27+R28</f>
        <v>#DIV/0!</v>
      </c>
      <c r="S29" s="149" t="e">
        <f t="shared" ref="S29" si="4">S27+S28</f>
        <v>#DIV/0!</v>
      </c>
      <c r="T29" s="149" t="e">
        <f t="shared" ref="T29" si="5">T27+T28</f>
        <v>#DIV/0!</v>
      </c>
      <c r="U29" s="149" t="e">
        <f t="shared" ref="U29" si="6">U27+U28</f>
        <v>#DIV/0!</v>
      </c>
      <c r="V29" s="149" t="e">
        <f t="shared" ref="V29" si="7">V27+V28</f>
        <v>#DIV/0!</v>
      </c>
      <c r="W29" s="427"/>
    </row>
    <row r="30" spans="2:23" s="9" customFormat="1" ht="3" customHeight="1" x14ac:dyDescent="0.2">
      <c r="B30" s="37"/>
      <c r="C30" s="38"/>
      <c r="D30" s="39"/>
      <c r="E30" s="40"/>
      <c r="F30" s="40"/>
      <c r="G30" s="40"/>
      <c r="H30" s="41"/>
      <c r="W30" s="427"/>
    </row>
    <row r="31" spans="2:23" s="9" customFormat="1" x14ac:dyDescent="0.2">
      <c r="B31" s="34"/>
      <c r="C31" s="11"/>
      <c r="D31" s="42"/>
      <c r="E31" s="43"/>
      <c r="F31" s="43"/>
      <c r="G31" s="43"/>
      <c r="H31" s="44"/>
      <c r="L31" s="146">
        <f>IFERROR((L27/L29),)</f>
        <v>0</v>
      </c>
      <c r="M31" s="146">
        <f t="shared" ref="M31:P31" si="8">IFERROR((M27/M29),)</f>
        <v>0</v>
      </c>
      <c r="N31" s="146">
        <f t="shared" si="8"/>
        <v>0</v>
      </c>
      <c r="O31" s="146">
        <f t="shared" si="8"/>
        <v>0</v>
      </c>
      <c r="P31" s="146">
        <f t="shared" si="8"/>
        <v>0</v>
      </c>
      <c r="R31" s="146">
        <f>IFERROR((R27/R29),0)</f>
        <v>0</v>
      </c>
      <c r="S31" s="146">
        <f>IFERROR((S27/S29),0)</f>
        <v>0</v>
      </c>
      <c r="T31" s="146">
        <f t="shared" ref="T31:V31" si="9">IFERROR((T27/T29),0)</f>
        <v>0</v>
      </c>
      <c r="U31" s="146">
        <f t="shared" si="9"/>
        <v>0</v>
      </c>
      <c r="V31" s="146">
        <f t="shared" si="9"/>
        <v>0</v>
      </c>
      <c r="W31" s="427"/>
    </row>
    <row r="32" spans="2:23" s="9" customFormat="1" x14ac:dyDescent="0.2">
      <c r="B32" s="33" t="s">
        <v>2014</v>
      </c>
      <c r="C32" s="11"/>
      <c r="D32" s="11"/>
      <c r="E32" s="8"/>
      <c r="F32" s="8"/>
      <c r="G32" s="8"/>
      <c r="H32" s="35"/>
      <c r="W32" s="427"/>
    </row>
    <row r="33" spans="2:23" s="9" customFormat="1" x14ac:dyDescent="0.2">
      <c r="B33" s="34" t="s">
        <v>9</v>
      </c>
      <c r="C33" s="45">
        <f>IFERROR(+($C$27/$C$29)*C35,0)</f>
        <v>0</v>
      </c>
      <c r="D33" s="11"/>
      <c r="E33" s="8"/>
      <c r="F33" s="8"/>
      <c r="G33" s="8"/>
      <c r="H33" s="35"/>
      <c r="J33" s="181"/>
      <c r="L33" s="179">
        <f>(1+C54)*C33</f>
        <v>0</v>
      </c>
      <c r="M33" s="179">
        <f>(1+D54)*L33</f>
        <v>0</v>
      </c>
      <c r="N33" s="179">
        <f>(1+E54)*M33</f>
        <v>0</v>
      </c>
      <c r="O33" s="179">
        <f>(1+F54)*N33</f>
        <v>0</v>
      </c>
      <c r="P33" s="382">
        <f>(1+G54)*O33</f>
        <v>0</v>
      </c>
      <c r="R33" s="179">
        <f>(1+C55)*C33</f>
        <v>0</v>
      </c>
      <c r="S33" s="179">
        <f>(1+D55)*R33</f>
        <v>0</v>
      </c>
      <c r="T33" s="179">
        <f>(1+E55)*S33</f>
        <v>0</v>
      </c>
      <c r="U33" s="179">
        <f>(1+F55)*T33</f>
        <v>0</v>
      </c>
      <c r="V33" s="179">
        <f>(1+G55)*U33</f>
        <v>0</v>
      </c>
      <c r="W33" s="427"/>
    </row>
    <row r="34" spans="2:23" s="9" customFormat="1" ht="14.25" x14ac:dyDescent="0.35">
      <c r="B34" s="11" t="s">
        <v>1980</v>
      </c>
      <c r="C34" s="390">
        <f>IFERROR(+($C$28/$C$29)*C35,0)</f>
        <v>0</v>
      </c>
      <c r="D34" s="11"/>
      <c r="E34" s="8"/>
      <c r="F34" s="8"/>
      <c r="G34" s="8"/>
      <c r="H34" s="35"/>
      <c r="J34" s="181"/>
      <c r="L34" s="237">
        <f>$C$34</f>
        <v>0</v>
      </c>
      <c r="M34" s="237">
        <f t="shared" ref="M34:P34" si="10">$C$34</f>
        <v>0</v>
      </c>
      <c r="N34" s="237">
        <f t="shared" si="10"/>
        <v>0</v>
      </c>
      <c r="O34" s="237">
        <f t="shared" si="10"/>
        <v>0</v>
      </c>
      <c r="P34" s="237">
        <f t="shared" si="10"/>
        <v>0</v>
      </c>
      <c r="R34" s="237">
        <f>$C$34</f>
        <v>0</v>
      </c>
      <c r="S34" s="237">
        <f t="shared" ref="S34:V34" si="11">$C$34</f>
        <v>0</v>
      </c>
      <c r="T34" s="237">
        <f t="shared" si="11"/>
        <v>0</v>
      </c>
      <c r="U34" s="237">
        <f t="shared" si="11"/>
        <v>0</v>
      </c>
      <c r="V34" s="237">
        <f t="shared" si="11"/>
        <v>0</v>
      </c>
      <c r="W34" s="427"/>
    </row>
    <row r="35" spans="2:23" s="9" customFormat="1" x14ac:dyDescent="0.2">
      <c r="B35" s="34" t="s">
        <v>13</v>
      </c>
      <c r="C35" s="45">
        <f>'Required Inputs'!G35</f>
        <v>0</v>
      </c>
      <c r="D35" s="46"/>
      <c r="E35" s="47"/>
      <c r="F35" s="47"/>
      <c r="G35" s="47"/>
      <c r="H35" s="48"/>
      <c r="J35" s="181"/>
      <c r="L35" s="179">
        <f>SUM(L33:L34)</f>
        <v>0</v>
      </c>
      <c r="M35" s="179">
        <f t="shared" ref="M35:P35" si="12">SUM(M33:M34)</f>
        <v>0</v>
      </c>
      <c r="N35" s="179">
        <f t="shared" si="12"/>
        <v>0</v>
      </c>
      <c r="O35" s="179">
        <f t="shared" si="12"/>
        <v>0</v>
      </c>
      <c r="P35" s="179">
        <f t="shared" si="12"/>
        <v>0</v>
      </c>
      <c r="R35" s="179">
        <f>SUM(R33:R34)</f>
        <v>0</v>
      </c>
      <c r="S35" s="179">
        <f t="shared" ref="S35" si="13">SUM(S33:S34)</f>
        <v>0</v>
      </c>
      <c r="T35" s="179">
        <f t="shared" ref="T35" si="14">SUM(T33:T34)</f>
        <v>0</v>
      </c>
      <c r="U35" s="179">
        <f t="shared" ref="U35" si="15">SUM(U33:U34)</f>
        <v>0</v>
      </c>
      <c r="V35" s="179">
        <f t="shared" ref="V35" si="16">SUM(V33:V34)</f>
        <v>0</v>
      </c>
      <c r="W35" s="427"/>
    </row>
    <row r="36" spans="2:23" s="9" customFormat="1" ht="14.25" x14ac:dyDescent="0.35">
      <c r="B36" s="34" t="s">
        <v>2165</v>
      </c>
      <c r="C36" s="390" t="e">
        <f>'Required Inputs'!G40</f>
        <v>#DIV/0!</v>
      </c>
      <c r="D36" s="46"/>
      <c r="E36" s="47"/>
      <c r="F36" s="47"/>
      <c r="G36" s="47"/>
      <c r="H36" s="48"/>
      <c r="J36" s="181"/>
      <c r="L36" s="179">
        <f>IFERROR(((C36*L17)+C36),0)</f>
        <v>0</v>
      </c>
      <c r="M36" s="179">
        <f>IFERROR(((L36*M17)+L36),0)</f>
        <v>0</v>
      </c>
      <c r="N36" s="179">
        <f t="shared" ref="N36:P36" si="17">IFERROR(((M36*N17)+M36),0)</f>
        <v>0</v>
      </c>
      <c r="O36" s="179">
        <f t="shared" si="17"/>
        <v>0</v>
      </c>
      <c r="P36" s="179">
        <f t="shared" si="17"/>
        <v>0</v>
      </c>
      <c r="R36" s="179" t="e">
        <f>(C36*R17)+C36</f>
        <v>#DIV/0!</v>
      </c>
      <c r="S36" s="179" t="e">
        <f>(R36*S17)+R36</f>
        <v>#DIV/0!</v>
      </c>
      <c r="T36" s="179" t="e">
        <f t="shared" ref="T36:V36" si="18">(S36*T17)+S36</f>
        <v>#DIV/0!</v>
      </c>
      <c r="U36" s="179" t="e">
        <f t="shared" si="18"/>
        <v>#DIV/0!</v>
      </c>
      <c r="V36" s="179" t="e">
        <f t="shared" si="18"/>
        <v>#DIV/0!</v>
      </c>
      <c r="W36" s="427"/>
    </row>
    <row r="37" spans="2:23" s="9" customFormat="1" x14ac:dyDescent="0.2">
      <c r="B37" s="34" t="s">
        <v>2169</v>
      </c>
      <c r="C37" s="45" t="e">
        <f>C35-C36</f>
        <v>#DIV/0!</v>
      </c>
      <c r="D37" s="46"/>
      <c r="E37" s="47"/>
      <c r="F37" s="47"/>
      <c r="G37" s="47"/>
      <c r="H37" s="48"/>
      <c r="J37" s="181"/>
      <c r="L37" s="179"/>
      <c r="M37" s="179"/>
      <c r="N37" s="179"/>
      <c r="O37" s="179"/>
      <c r="P37" s="179"/>
      <c r="R37" s="179"/>
      <c r="S37" s="179"/>
      <c r="T37" s="179"/>
      <c r="U37" s="179"/>
      <c r="V37" s="179"/>
      <c r="W37" s="427"/>
    </row>
    <row r="38" spans="2:23" s="9" customFormat="1" x14ac:dyDescent="0.2">
      <c r="B38" s="34"/>
      <c r="C38" s="11"/>
      <c r="D38" s="29"/>
      <c r="E38" s="49"/>
      <c r="F38" s="49"/>
      <c r="G38" s="49"/>
      <c r="H38" s="50"/>
      <c r="W38" s="427"/>
    </row>
    <row r="39" spans="2:23" s="9" customFormat="1" ht="3" customHeight="1" x14ac:dyDescent="0.2">
      <c r="B39" s="37"/>
      <c r="C39" s="37"/>
      <c r="D39" s="39"/>
      <c r="E39" s="40"/>
      <c r="F39" s="40"/>
      <c r="G39" s="40"/>
      <c r="H39" s="41"/>
      <c r="W39" s="427"/>
    </row>
    <row r="40" spans="2:23" s="9" customFormat="1" x14ac:dyDescent="0.2">
      <c r="B40" s="34"/>
      <c r="C40" s="34"/>
      <c r="D40" s="46"/>
      <c r="E40" s="47"/>
      <c r="F40" s="47"/>
      <c r="G40" s="47"/>
      <c r="H40" s="48"/>
      <c r="W40" s="427"/>
    </row>
    <row r="41" spans="2:23" s="9" customFormat="1" x14ac:dyDescent="0.2">
      <c r="B41" s="33" t="s">
        <v>1983</v>
      </c>
      <c r="C41" s="34"/>
      <c r="D41" s="46"/>
      <c r="E41" s="47"/>
      <c r="F41" s="47"/>
      <c r="G41" s="47"/>
      <c r="H41" s="48"/>
      <c r="I41" s="28"/>
      <c r="W41" s="427"/>
    </row>
    <row r="42" spans="2:23" s="9" customFormat="1" ht="5.25" customHeight="1" x14ac:dyDescent="0.2">
      <c r="B42" s="33"/>
      <c r="C42" s="34"/>
      <c r="D42" s="46"/>
      <c r="E42" s="47"/>
      <c r="F42" s="47"/>
      <c r="G42" s="47"/>
      <c r="H42" s="48"/>
      <c r="I42" s="28"/>
      <c r="W42" s="427"/>
    </row>
    <row r="43" spans="2:23" s="9" customFormat="1" x14ac:dyDescent="0.2">
      <c r="B43" s="11" t="s">
        <v>2176</v>
      </c>
      <c r="C43" s="388">
        <v>0.2</v>
      </c>
      <c r="D43" s="46"/>
      <c r="E43" s="47"/>
      <c r="F43" s="47"/>
      <c r="G43" s="47"/>
      <c r="H43" s="48"/>
      <c r="I43" s="28"/>
      <c r="W43" s="427"/>
    </row>
    <row r="44" spans="2:23" s="9" customFormat="1" x14ac:dyDescent="0.2">
      <c r="B44" s="33"/>
      <c r="C44" s="34"/>
      <c r="D44" s="46"/>
      <c r="E44" s="47"/>
      <c r="F44" s="47"/>
      <c r="G44" s="47"/>
      <c r="H44" s="48"/>
      <c r="I44" s="28"/>
      <c r="W44" s="427"/>
    </row>
    <row r="45" spans="2:23" s="9" customFormat="1" x14ac:dyDescent="0.2">
      <c r="B45" s="34" t="s">
        <v>9</v>
      </c>
      <c r="C45" s="178">
        <f>IFERROR(+($C$27/$C$29)*C47,0)</f>
        <v>0</v>
      </c>
      <c r="D45" s="46"/>
      <c r="E45" s="47"/>
      <c r="F45" s="47"/>
      <c r="G45" s="47"/>
      <c r="H45" s="48"/>
      <c r="I45" s="28"/>
      <c r="L45" s="179">
        <f>(1+L54)*C45</f>
        <v>0</v>
      </c>
      <c r="M45" s="179">
        <f>(1+M54)*L45</f>
        <v>0</v>
      </c>
      <c r="N45" s="179">
        <f>(1+N54)*M45</f>
        <v>0</v>
      </c>
      <c r="O45" s="179">
        <f>(1+O54)*N45</f>
        <v>0</v>
      </c>
      <c r="P45" s="179">
        <f>(1+P54)*O45</f>
        <v>0</v>
      </c>
      <c r="R45" s="179">
        <f>(1+R54)*C45</f>
        <v>0</v>
      </c>
      <c r="S45" s="179">
        <f>(1+S54)*R45</f>
        <v>0</v>
      </c>
      <c r="T45" s="179">
        <f>(1+T54)*S45</f>
        <v>0</v>
      </c>
      <c r="U45" s="382">
        <f>(1+U54)*T45</f>
        <v>0</v>
      </c>
      <c r="V45" s="179">
        <f>(1+V54)*U45</f>
        <v>0</v>
      </c>
      <c r="W45" s="427"/>
    </row>
    <row r="46" spans="2:23" s="9" customFormat="1" ht="14.25" x14ac:dyDescent="0.35">
      <c r="B46" s="11" t="s">
        <v>1980</v>
      </c>
      <c r="C46" s="389">
        <f>IFERROR(+($C$28/$C$29)*C47,0)</f>
        <v>0</v>
      </c>
      <c r="D46" s="46"/>
      <c r="E46" s="47"/>
      <c r="F46" s="47"/>
      <c r="G46" s="47"/>
      <c r="H46" s="48"/>
      <c r="I46" s="28"/>
      <c r="L46" s="237">
        <f>$C$46</f>
        <v>0</v>
      </c>
      <c r="M46" s="237">
        <f t="shared" ref="M46:P46" si="19">$C$46</f>
        <v>0</v>
      </c>
      <c r="N46" s="237">
        <f t="shared" si="19"/>
        <v>0</v>
      </c>
      <c r="O46" s="237">
        <f t="shared" si="19"/>
        <v>0</v>
      </c>
      <c r="P46" s="237">
        <f t="shared" si="19"/>
        <v>0</v>
      </c>
      <c r="R46" s="237">
        <f>$C$46</f>
        <v>0</v>
      </c>
      <c r="S46" s="237">
        <f t="shared" ref="S46:V46" si="20">$C$46</f>
        <v>0</v>
      </c>
      <c r="T46" s="237">
        <f t="shared" si="20"/>
        <v>0</v>
      </c>
      <c r="U46" s="237">
        <f t="shared" si="20"/>
        <v>0</v>
      </c>
      <c r="V46" s="237">
        <f t="shared" si="20"/>
        <v>0</v>
      </c>
      <c r="W46" s="427"/>
    </row>
    <row r="47" spans="2:23" s="9" customFormat="1" x14ac:dyDescent="0.2">
      <c r="B47" s="34" t="s">
        <v>16</v>
      </c>
      <c r="C47" s="51">
        <f>'Required Inputs'!G56</f>
        <v>0</v>
      </c>
      <c r="D47" s="11"/>
      <c r="E47" s="8"/>
      <c r="F47" s="8"/>
      <c r="G47" s="8"/>
      <c r="H47" s="35"/>
      <c r="I47" s="28"/>
      <c r="L47" s="179">
        <f>SUM(L45:L46)</f>
        <v>0</v>
      </c>
      <c r="M47" s="179">
        <f>SUM(M45:M46)</f>
        <v>0</v>
      </c>
      <c r="N47" s="179">
        <f>SUM(N45:N46)</f>
        <v>0</v>
      </c>
      <c r="O47" s="179">
        <f>SUM(O45:O46)</f>
        <v>0</v>
      </c>
      <c r="P47" s="179">
        <f>SUM(P45:P46)</f>
        <v>0</v>
      </c>
      <c r="R47" s="179">
        <f>SUM(R45:R46)</f>
        <v>0</v>
      </c>
      <c r="S47" s="179">
        <f>SUM(S45:S46)</f>
        <v>0</v>
      </c>
      <c r="T47" s="179">
        <f>SUM(T45:T46)</f>
        <v>0</v>
      </c>
      <c r="U47" s="179">
        <f>SUM(U45:U46)</f>
        <v>0</v>
      </c>
      <c r="V47" s="179">
        <f>SUM(V45:V46)</f>
        <v>0</v>
      </c>
      <c r="W47" s="427"/>
    </row>
    <row r="48" spans="2:23" s="9" customFormat="1" x14ac:dyDescent="0.2">
      <c r="B48" s="34"/>
      <c r="C48" s="34"/>
      <c r="D48" s="11"/>
      <c r="E48" s="8"/>
      <c r="F48" s="8"/>
      <c r="G48" s="8"/>
      <c r="H48" s="35"/>
      <c r="I48" s="28"/>
      <c r="W48" s="427"/>
    </row>
    <row r="49" spans="2:23" s="9" customFormat="1" x14ac:dyDescent="0.2">
      <c r="B49" s="52" t="s">
        <v>17</v>
      </c>
      <c r="C49" s="51" t="e">
        <f>C37-C47</f>
        <v>#DIV/0!</v>
      </c>
      <c r="D49" s="11"/>
      <c r="E49" s="8"/>
      <c r="F49" s="8"/>
      <c r="G49" s="8"/>
      <c r="H49" s="35"/>
      <c r="I49" s="28"/>
      <c r="L49" s="179">
        <f>L35-L47</f>
        <v>0</v>
      </c>
      <c r="M49" s="179">
        <f>M35-M47</f>
        <v>0</v>
      </c>
      <c r="N49" s="179">
        <f>N35-N47</f>
        <v>0</v>
      </c>
      <c r="O49" s="179">
        <f>O35-O47</f>
        <v>0</v>
      </c>
      <c r="P49" s="179">
        <f>P35-P47</f>
        <v>0</v>
      </c>
      <c r="R49" s="179">
        <f>R35-R47</f>
        <v>0</v>
      </c>
      <c r="S49" s="179">
        <f>S35-S47</f>
        <v>0</v>
      </c>
      <c r="T49" s="179">
        <f>T35-T47</f>
        <v>0</v>
      </c>
      <c r="U49" s="179">
        <f>U35-U47</f>
        <v>0</v>
      </c>
      <c r="V49" s="179">
        <f>V35-V47</f>
        <v>0</v>
      </c>
      <c r="W49" s="427"/>
    </row>
    <row r="50" spans="2:23" s="9" customFormat="1" x14ac:dyDescent="0.2">
      <c r="B50" s="53" t="s">
        <v>1984</v>
      </c>
      <c r="C50" s="444">
        <f>IFERROR(C49/C35,0)</f>
        <v>0</v>
      </c>
      <c r="D50" s="29"/>
      <c r="E50" s="49"/>
      <c r="F50" s="49"/>
      <c r="G50" s="49"/>
      <c r="H50" s="50"/>
      <c r="I50" s="28"/>
      <c r="W50" s="427"/>
    </row>
    <row r="51" spans="2:23" s="9" customFormat="1" x14ac:dyDescent="0.2">
      <c r="B51" s="8"/>
      <c r="C51" s="8"/>
      <c r="I51" s="28"/>
      <c r="W51" s="427"/>
    </row>
    <row r="52" spans="2:23" s="9" customFormat="1" x14ac:dyDescent="0.2">
      <c r="B52" s="8"/>
      <c r="C52" s="506" t="s">
        <v>2129</v>
      </c>
      <c r="D52" s="507"/>
      <c r="E52" s="507"/>
      <c r="F52" s="507"/>
      <c r="G52" s="508"/>
      <c r="I52" s="28"/>
      <c r="W52" s="427"/>
    </row>
    <row r="53" spans="2:23" s="9" customFormat="1" x14ac:dyDescent="0.2">
      <c r="B53" s="8"/>
      <c r="C53" s="477" t="s">
        <v>4</v>
      </c>
      <c r="D53" s="477" t="s">
        <v>5</v>
      </c>
      <c r="E53" s="477" t="s">
        <v>6</v>
      </c>
      <c r="F53" s="477" t="s">
        <v>7</v>
      </c>
      <c r="G53" s="477" t="s">
        <v>8</v>
      </c>
      <c r="I53" s="28"/>
      <c r="W53" s="427"/>
    </row>
    <row r="54" spans="2:23" s="9" customFormat="1" x14ac:dyDescent="0.2">
      <c r="B54" s="12" t="s">
        <v>2016</v>
      </c>
      <c r="C54" s="471"/>
      <c r="D54" s="471"/>
      <c r="E54" s="471"/>
      <c r="F54" s="471"/>
      <c r="G54" s="471"/>
      <c r="I54" s="28"/>
      <c r="L54" s="381">
        <f>C54*$C$43</f>
        <v>0</v>
      </c>
      <c r="M54" s="381">
        <f>D54*$C$43</f>
        <v>0</v>
      </c>
      <c r="N54" s="381">
        <f>E54*$C$43</f>
        <v>0</v>
      </c>
      <c r="O54" s="381">
        <f>F54*$C$43</f>
        <v>0</v>
      </c>
      <c r="P54" s="381">
        <f>G54*$C$43</f>
        <v>0</v>
      </c>
      <c r="R54" s="381">
        <f>C55*$C$43</f>
        <v>0</v>
      </c>
      <c r="S54" s="381">
        <f t="shared" ref="S54:V54" si="21">D55*$C$43</f>
        <v>0</v>
      </c>
      <c r="T54" s="381">
        <f t="shared" si="21"/>
        <v>0</v>
      </c>
      <c r="U54" s="381">
        <f t="shared" si="21"/>
        <v>0</v>
      </c>
      <c r="V54" s="381">
        <f t="shared" si="21"/>
        <v>0</v>
      </c>
      <c r="W54" s="427"/>
    </row>
    <row r="55" spans="2:23" s="9" customFormat="1" x14ac:dyDescent="0.2">
      <c r="B55" s="141" t="s">
        <v>2017</v>
      </c>
      <c r="C55" s="471"/>
      <c r="D55" s="471"/>
      <c r="E55" s="471"/>
      <c r="F55" s="471"/>
      <c r="G55" s="471"/>
      <c r="W55" s="427"/>
    </row>
    <row r="56" spans="2:23" s="9" customFormat="1" x14ac:dyDescent="0.2">
      <c r="B56" s="8"/>
      <c r="C56" s="8"/>
      <c r="W56" s="427"/>
    </row>
    <row r="57" spans="2:23" s="9" customFormat="1" x14ac:dyDescent="0.2">
      <c r="B57" s="8" t="s">
        <v>2258</v>
      </c>
      <c r="C57" s="8"/>
      <c r="W57" s="427"/>
    </row>
    <row r="58" spans="2:23" s="9" customFormat="1" x14ac:dyDescent="0.2">
      <c r="B58" s="8"/>
      <c r="C58" s="8"/>
      <c r="W58" s="427"/>
    </row>
    <row r="59" spans="2:23" s="9" customFormat="1" x14ac:dyDescent="0.2">
      <c r="B59" s="8"/>
      <c r="C59" s="8"/>
      <c r="W59" s="427"/>
    </row>
    <row r="60" spans="2:23" s="9" customFormat="1" x14ac:dyDescent="0.2">
      <c r="B60" s="8"/>
      <c r="C60" s="8"/>
      <c r="W60" s="427"/>
    </row>
    <row r="61" spans="2:23" s="9" customFormat="1" x14ac:dyDescent="0.2">
      <c r="B61" s="8"/>
      <c r="C61" s="8"/>
      <c r="W61" s="427"/>
    </row>
    <row r="62" spans="2:23" s="9" customFormat="1" x14ac:dyDescent="0.2">
      <c r="B62" s="8"/>
      <c r="C62" s="8"/>
      <c r="W62" s="427"/>
    </row>
    <row r="63" spans="2:23" s="9" customFormat="1" x14ac:dyDescent="0.2">
      <c r="B63" s="8"/>
      <c r="C63" s="8"/>
      <c r="W63" s="427"/>
    </row>
    <row r="64" spans="2:23" s="9" customFormat="1" x14ac:dyDescent="0.2">
      <c r="B64" s="8"/>
      <c r="C64" s="8"/>
      <c r="W64" s="427"/>
    </row>
    <row r="65" spans="2:23" s="9" customFormat="1" x14ac:dyDescent="0.2">
      <c r="B65" s="8"/>
      <c r="C65" s="8"/>
      <c r="W65" s="427"/>
    </row>
    <row r="66" spans="2:23" s="9" customFormat="1" x14ac:dyDescent="0.2">
      <c r="B66" s="8"/>
      <c r="C66" s="8"/>
      <c r="W66" s="427"/>
    </row>
    <row r="67" spans="2:23" s="9" customFormat="1" x14ac:dyDescent="0.2">
      <c r="B67" s="8"/>
      <c r="C67" s="8"/>
      <c r="W67" s="427"/>
    </row>
    <row r="68" spans="2:23" s="9" customFormat="1" x14ac:dyDescent="0.2">
      <c r="B68" s="8"/>
      <c r="C68" s="8"/>
      <c r="W68" s="427"/>
    </row>
    <row r="69" spans="2:23" s="9" customFormat="1" x14ac:dyDescent="0.2">
      <c r="B69" s="8"/>
      <c r="C69" s="8"/>
      <c r="W69" s="427"/>
    </row>
    <row r="70" spans="2:23" s="9" customFormat="1" x14ac:dyDescent="0.2">
      <c r="B70" s="8"/>
      <c r="C70" s="8"/>
      <c r="W70" s="427"/>
    </row>
    <row r="71" spans="2:23" s="9" customFormat="1" x14ac:dyDescent="0.2">
      <c r="B71" s="8"/>
      <c r="C71" s="8"/>
      <c r="W71" s="427"/>
    </row>
    <row r="72" spans="2:23" s="9" customFormat="1" x14ac:dyDescent="0.2">
      <c r="B72" s="8"/>
      <c r="C72" s="8"/>
      <c r="W72" s="427"/>
    </row>
    <row r="73" spans="2:23" s="9" customFormat="1" x14ac:dyDescent="0.2">
      <c r="B73" s="8"/>
      <c r="C73" s="8"/>
      <c r="W73" s="427"/>
    </row>
    <row r="74" spans="2:23" s="9" customFormat="1" x14ac:dyDescent="0.2">
      <c r="B74" s="8"/>
      <c r="C74" s="8"/>
      <c r="W74" s="427"/>
    </row>
    <row r="75" spans="2:23" s="9" customFormat="1" x14ac:dyDescent="0.2">
      <c r="B75" s="8"/>
      <c r="C75" s="8"/>
      <c r="W75" s="427"/>
    </row>
    <row r="76" spans="2:23" s="9" customFormat="1" x14ac:dyDescent="0.2">
      <c r="B76" s="8"/>
      <c r="C76" s="8"/>
      <c r="W76" s="427"/>
    </row>
    <row r="77" spans="2:23" s="9" customFormat="1" x14ac:dyDescent="0.2">
      <c r="B77" s="8"/>
      <c r="C77" s="8"/>
      <c r="W77" s="427"/>
    </row>
    <row r="78" spans="2:23" s="9" customFormat="1" x14ac:dyDescent="0.2">
      <c r="B78" s="8"/>
      <c r="C78" s="8"/>
      <c r="W78" s="427"/>
    </row>
    <row r="79" spans="2:23" s="9" customFormat="1" x14ac:dyDescent="0.2">
      <c r="B79" s="8"/>
      <c r="C79" s="8"/>
      <c r="W79" s="427"/>
    </row>
    <row r="80" spans="2:23" s="9" customFormat="1" x14ac:dyDescent="0.2">
      <c r="B80" s="8"/>
      <c r="C80" s="8"/>
      <c r="W80" s="427"/>
    </row>
    <row r="81" spans="2:23" s="9" customFormat="1" x14ac:dyDescent="0.2">
      <c r="B81" s="8"/>
      <c r="C81" s="8"/>
      <c r="W81" s="427"/>
    </row>
    <row r="82" spans="2:23" s="9" customFormat="1" x14ac:dyDescent="0.2">
      <c r="B82" s="8"/>
      <c r="C82" s="8"/>
      <c r="W82" s="427"/>
    </row>
    <row r="83" spans="2:23" s="9" customFormat="1" x14ac:dyDescent="0.2">
      <c r="B83" s="8"/>
      <c r="C83" s="8"/>
      <c r="W83" s="427"/>
    </row>
    <row r="84" spans="2:23" s="9" customFormat="1" x14ac:dyDescent="0.2">
      <c r="B84" s="8"/>
      <c r="C84" s="8"/>
      <c r="W84" s="427"/>
    </row>
    <row r="85" spans="2:23" s="9" customFormat="1" x14ac:dyDescent="0.2">
      <c r="B85" s="8"/>
      <c r="C85" s="8"/>
      <c r="W85" s="427"/>
    </row>
    <row r="86" spans="2:23" s="9" customFormat="1" x14ac:dyDescent="0.2">
      <c r="B86" s="8"/>
      <c r="C86" s="8"/>
      <c r="W86" s="427"/>
    </row>
    <row r="87" spans="2:23" s="9" customFormat="1" x14ac:dyDescent="0.2">
      <c r="B87" s="8"/>
      <c r="C87" s="8"/>
      <c r="W87" s="427"/>
    </row>
    <row r="88" spans="2:23" s="9" customFormat="1" x14ac:dyDescent="0.2">
      <c r="B88" s="8"/>
      <c r="C88" s="8"/>
      <c r="W88" s="427"/>
    </row>
    <row r="89" spans="2:23" s="9" customFormat="1" x14ac:dyDescent="0.2">
      <c r="B89" s="8"/>
      <c r="C89" s="8"/>
      <c r="W89" s="427"/>
    </row>
    <row r="90" spans="2:23" s="9" customFormat="1" x14ac:dyDescent="0.2">
      <c r="B90" s="8"/>
      <c r="C90" s="8"/>
      <c r="W90" s="427"/>
    </row>
    <row r="91" spans="2:23" s="9" customFormat="1" x14ac:dyDescent="0.2">
      <c r="B91" s="8"/>
      <c r="C91" s="8"/>
      <c r="W91" s="427"/>
    </row>
    <row r="92" spans="2:23" s="9" customFormat="1" x14ac:dyDescent="0.2">
      <c r="B92" s="8"/>
      <c r="C92" s="8"/>
      <c r="W92" s="427"/>
    </row>
    <row r="93" spans="2:23" s="9" customFormat="1" x14ac:dyDescent="0.2">
      <c r="B93" s="8"/>
      <c r="C93" s="8"/>
      <c r="W93" s="427"/>
    </row>
    <row r="94" spans="2:23" s="9" customFormat="1" x14ac:dyDescent="0.2">
      <c r="B94" s="8"/>
      <c r="C94" s="8"/>
      <c r="W94" s="427"/>
    </row>
    <row r="95" spans="2:23" s="9" customFormat="1" x14ac:dyDescent="0.2">
      <c r="B95" s="8"/>
      <c r="C95" s="8"/>
      <c r="W95" s="427"/>
    </row>
    <row r="96" spans="2:23" s="9" customFormat="1" x14ac:dyDescent="0.2">
      <c r="B96" s="8"/>
      <c r="C96" s="8"/>
      <c r="W96" s="427"/>
    </row>
    <row r="97" spans="2:23" s="9" customFormat="1" x14ac:dyDescent="0.2">
      <c r="B97" s="8"/>
      <c r="C97" s="8"/>
      <c r="W97" s="427"/>
    </row>
    <row r="98" spans="2:23" s="9" customFormat="1" x14ac:dyDescent="0.2">
      <c r="B98" s="8"/>
      <c r="C98" s="8"/>
      <c r="W98" s="427"/>
    </row>
    <row r="99" spans="2:23" s="9" customFormat="1" x14ac:dyDescent="0.2">
      <c r="B99" s="8"/>
      <c r="C99" s="8"/>
      <c r="W99" s="427"/>
    </row>
    <row r="100" spans="2:23" s="9" customFormat="1" x14ac:dyDescent="0.2">
      <c r="B100" s="8"/>
      <c r="C100" s="8"/>
      <c r="W100" s="427"/>
    </row>
    <row r="101" spans="2:23" s="9" customFormat="1" x14ac:dyDescent="0.2">
      <c r="B101" s="8"/>
      <c r="C101" s="8"/>
      <c r="W101" s="427"/>
    </row>
    <row r="102" spans="2:23" s="9" customFormat="1" x14ac:dyDescent="0.2">
      <c r="B102" s="8"/>
      <c r="C102" s="8"/>
      <c r="W102" s="427"/>
    </row>
    <row r="103" spans="2:23" s="9" customFormat="1" x14ac:dyDescent="0.2">
      <c r="B103" s="8"/>
      <c r="C103" s="8"/>
      <c r="W103" s="427"/>
    </row>
    <row r="104" spans="2:23" s="9" customFormat="1" x14ac:dyDescent="0.2">
      <c r="B104" s="8"/>
      <c r="C104" s="8"/>
      <c r="W104" s="427"/>
    </row>
    <row r="105" spans="2:23" s="9" customFormat="1" x14ac:dyDescent="0.2">
      <c r="B105" s="8"/>
      <c r="C105" s="8"/>
      <c r="W105" s="427"/>
    </row>
    <row r="106" spans="2:23" s="9" customFormat="1" x14ac:dyDescent="0.2">
      <c r="B106" s="8"/>
      <c r="C106" s="8"/>
      <c r="W106" s="427"/>
    </row>
    <row r="107" spans="2:23" s="9" customFormat="1" x14ac:dyDescent="0.2">
      <c r="B107" s="8"/>
      <c r="C107" s="8"/>
      <c r="W107" s="427"/>
    </row>
    <row r="108" spans="2:23" s="9" customFormat="1" x14ac:dyDescent="0.2">
      <c r="B108" s="8"/>
      <c r="C108" s="8"/>
      <c r="W108" s="427"/>
    </row>
    <row r="109" spans="2:23" s="9" customFormat="1" x14ac:dyDescent="0.2">
      <c r="B109" s="8"/>
      <c r="C109" s="8"/>
      <c r="W109" s="427"/>
    </row>
    <row r="110" spans="2:23" s="9" customFormat="1" x14ac:dyDescent="0.2">
      <c r="B110" s="8"/>
      <c r="C110" s="8"/>
      <c r="W110" s="427"/>
    </row>
    <row r="111" spans="2:23" s="9" customFormat="1" x14ac:dyDescent="0.2">
      <c r="B111" s="8"/>
      <c r="C111" s="8"/>
      <c r="W111" s="427"/>
    </row>
    <row r="112" spans="2:23" s="9" customFormat="1" x14ac:dyDescent="0.2">
      <c r="B112" s="8"/>
      <c r="C112" s="8"/>
      <c r="W112" s="427"/>
    </row>
    <row r="113" spans="2:23" s="9" customFormat="1" x14ac:dyDescent="0.2">
      <c r="B113" s="8"/>
      <c r="C113" s="8"/>
      <c r="W113" s="427"/>
    </row>
    <row r="114" spans="2:23" s="9" customFormat="1" x14ac:dyDescent="0.2">
      <c r="B114" s="8"/>
      <c r="C114" s="8"/>
      <c r="W114" s="427"/>
    </row>
    <row r="115" spans="2:23" s="9" customFormat="1" x14ac:dyDescent="0.2">
      <c r="B115" s="8"/>
      <c r="C115" s="8"/>
      <c r="W115" s="427"/>
    </row>
    <row r="116" spans="2:23" s="9" customFormat="1" x14ac:dyDescent="0.2">
      <c r="B116" s="8"/>
      <c r="C116" s="8"/>
      <c r="W116" s="427"/>
    </row>
    <row r="117" spans="2:23" s="9" customFormat="1" x14ac:dyDescent="0.2">
      <c r="B117" s="8"/>
      <c r="C117" s="8"/>
      <c r="W117" s="427"/>
    </row>
    <row r="118" spans="2:23" s="9" customFormat="1" x14ac:dyDescent="0.2">
      <c r="B118" s="8"/>
      <c r="C118" s="8"/>
      <c r="W118" s="427"/>
    </row>
    <row r="119" spans="2:23" s="9" customFormat="1" x14ac:dyDescent="0.2">
      <c r="B119" s="8"/>
      <c r="C119" s="8"/>
      <c r="W119" s="427"/>
    </row>
    <row r="120" spans="2:23" s="9" customFormat="1" x14ac:dyDescent="0.2">
      <c r="B120" s="8"/>
      <c r="C120" s="8"/>
      <c r="W120" s="427"/>
    </row>
    <row r="121" spans="2:23" s="9" customFormat="1" x14ac:dyDescent="0.2">
      <c r="B121" s="8"/>
      <c r="C121" s="8"/>
      <c r="W121" s="427"/>
    </row>
    <row r="122" spans="2:23" s="9" customFormat="1" x14ac:dyDescent="0.2">
      <c r="B122" s="8"/>
      <c r="C122" s="8"/>
      <c r="W122" s="427"/>
    </row>
    <row r="123" spans="2:23" s="9" customFormat="1" x14ac:dyDescent="0.2">
      <c r="B123" s="8"/>
      <c r="C123" s="8"/>
      <c r="W123" s="427"/>
    </row>
  </sheetData>
  <mergeCells count="4">
    <mergeCell ref="R20:V20"/>
    <mergeCell ref="D11:H11"/>
    <mergeCell ref="C52:G52"/>
    <mergeCell ref="L20:P20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Cover Page</vt:lpstr>
      <vt:lpstr>Instructions &amp; Inventory</vt:lpstr>
      <vt:lpstr>Example - Scenarios</vt:lpstr>
      <vt:lpstr>Example - ACO Population Exp</vt:lpstr>
      <vt:lpstr>Scenarios</vt:lpstr>
      <vt:lpstr>Charts &amp; Graphs</vt:lpstr>
      <vt:lpstr>Required Inputs</vt:lpstr>
      <vt:lpstr>Hospital Inputs </vt:lpstr>
      <vt:lpstr>Physician Inputs</vt:lpstr>
      <vt:lpstr>ACO Population Expense</vt:lpstr>
      <vt:lpstr>ACO Operating Expenses</vt:lpstr>
      <vt:lpstr>Regional Rates</vt:lpstr>
      <vt:lpstr>'ACO Operating Expenses'!Print_Area</vt:lpstr>
      <vt:lpstr>'ACO Population Expense'!Print_Area</vt:lpstr>
      <vt:lpstr>'Charts &amp; Graphs'!Print_Area</vt:lpstr>
      <vt:lpstr>'Cover Page'!Print_Area</vt:lpstr>
      <vt:lpstr>'Example - ACO Population Exp'!Print_Area</vt:lpstr>
      <vt:lpstr>'Example - Scenarios'!Print_Area</vt:lpstr>
      <vt:lpstr>'Hospital Inputs '!Print_Area</vt:lpstr>
      <vt:lpstr>'Instructions &amp; Inventory'!Print_Area</vt:lpstr>
      <vt:lpstr>'Physician Inputs'!Print_Area</vt:lpstr>
      <vt:lpstr>'Required Inputs'!Print_Area</vt:lpstr>
      <vt:lpstr>Scenarios!Print_Area</vt:lpstr>
      <vt:lpstr>Yes</vt:lpstr>
      <vt:lpstr>YesNo</vt:lpstr>
    </vt:vector>
  </TitlesOfParts>
  <Company>Premier,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Vincent, Erin</dc:creator>
  <cp:lastModifiedBy>Ullrich, FredX</cp:lastModifiedBy>
  <dcterms:created xsi:type="dcterms:W3CDTF">2016-05-15T23:55:54Z</dcterms:created>
  <dcterms:modified xsi:type="dcterms:W3CDTF">2017-04-27T19:10:32Z</dcterms:modified>
</cp:coreProperties>
</file>